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605" windowHeight="8235" activeTab="0"/>
  </bookViews>
  <sheets>
    <sheet name="สัญญากพส.(10-4-57)" sheetId="1" r:id="rId1"/>
  </sheets>
  <definedNames>
    <definedName name="_xlfn.BAHTTEXT" hidden="1">#NAME?</definedName>
    <definedName name="_xlfn.IFERROR" hidden="1">#NAME?</definedName>
    <definedName name="num_table" localSheetId="0">'สัญญากพส.(10-4-57)'!$W$2:$X$108</definedName>
    <definedName name="num_table">#REF!</definedName>
    <definedName name="Z_1222AFC9_C07F_4060_931C_BE535AF5789D_.wvu.Cols" localSheetId="0" hidden="1">'สัญญากพส.(10-4-57)'!$W:$X</definedName>
    <definedName name="Z_1222AFC9_C07F_4060_931C_BE535AF5789D_.wvu.PrintArea" localSheetId="0" hidden="1">'สัญญากพส.(10-4-57)'!$A$1:$U$135</definedName>
  </definedNames>
  <calcPr fullCalcOnLoad="1"/>
</workbook>
</file>

<file path=xl/comments1.xml><?xml version="1.0" encoding="utf-8"?>
<comments xmlns="http://schemas.openxmlformats.org/spreadsheetml/2006/main">
  <authors>
    <author>WIN 7</author>
    <author>Degkorat</author>
    <author>CasperX</author>
    <author>PrinceNRVL</author>
  </authors>
  <commentList>
    <comment ref="A6" authorId="0">
      <text>
        <r>
          <rPr>
            <b/>
            <sz val="9"/>
            <rFont val="Tahoma"/>
            <family val="2"/>
          </rPr>
          <t>เลือกแขวง, ตำบล</t>
        </r>
      </text>
    </comment>
    <comment ref="D14" authorId="0">
      <text>
        <r>
          <rPr>
            <b/>
            <sz val="9"/>
            <rFont val="Tahoma"/>
            <family val="2"/>
          </rPr>
          <t>เลือกแขวง, ตำบล</t>
        </r>
      </text>
    </comment>
    <comment ref="A18" authorId="1">
      <text>
        <r>
          <rPr>
            <b/>
            <sz val="8"/>
            <rFont val="Tahoma"/>
            <family val="2"/>
          </rPr>
          <t xml:space="preserve">ช่องนี้ไม่ต้องใส่ข้อมูล
</t>
        </r>
        <r>
          <rPr>
            <sz val="8"/>
            <rFont val="Tahoma"/>
            <family val="2"/>
          </rPr>
          <t xml:space="preserve">
</t>
        </r>
      </text>
    </comment>
    <comment ref="A22" authorId="1">
      <text>
        <r>
          <rPr>
            <b/>
            <sz val="8"/>
            <rFont val="Tahoma"/>
            <family val="2"/>
          </rPr>
          <t xml:space="preserve">ช่องนี้ไม่ต้องใส่ข้อมูล
</t>
        </r>
        <r>
          <rPr>
            <sz val="8"/>
            <rFont val="Tahoma"/>
            <family val="2"/>
          </rPr>
          <t xml:space="preserve">
</t>
        </r>
      </text>
    </comment>
    <comment ref="O63" authorId="2">
      <text>
        <r>
          <rPr>
            <b/>
            <sz val="10"/>
            <color indexed="10"/>
            <rFont val="Tahoma"/>
            <family val="2"/>
          </rPr>
          <t>ให้ใส่อัตราดอกเบี้ย</t>
        </r>
        <r>
          <rPr>
            <sz val="10"/>
            <color indexed="10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>ควรตั้งค่าตัวเลือกของ Excel ให้แสดงค่า 0 ด้วย</t>
        </r>
      </text>
    </comment>
    <comment ref="Q63" authorId="3">
      <text>
        <r>
          <rPr>
            <b/>
            <sz val="8"/>
            <rFont val="Tahoma"/>
            <family val="2"/>
          </rPr>
          <t>ช่องนี้ไม่ต้องใส่ข้อมูล</t>
        </r>
      </text>
    </comment>
    <comment ref="Q69" authorId="3">
      <text>
        <r>
          <rPr>
            <b/>
            <sz val="10"/>
            <color indexed="10"/>
            <rFont val="Tahoma"/>
            <family val="2"/>
          </rPr>
          <t>ให้ใส่จำนวนปี
ห้ามใส่ " - "
ถ้าไม่มีให้เว้นไว้</t>
        </r>
      </text>
    </comment>
    <comment ref="S69" authorId="3">
      <text>
        <r>
          <rPr>
            <b/>
            <sz val="10"/>
            <color indexed="10"/>
            <rFont val="Tahoma"/>
            <family val="2"/>
          </rPr>
          <t>ให้ใส่จำนวนเดือน
ห้ามใส่ " - "
ถ้าไม่มีให้เว้นไว้</t>
        </r>
      </text>
    </comment>
    <comment ref="A70" authorId="1">
      <text>
        <r>
          <rPr>
            <b/>
            <sz val="8"/>
            <rFont val="Tahoma"/>
            <family val="2"/>
          </rPr>
          <t xml:space="preserve">ช่องนี้ไม่ต้องใส่ข้อมูล
</t>
        </r>
        <r>
          <rPr>
            <sz val="8"/>
            <rFont val="Tahoma"/>
            <family val="2"/>
          </rPr>
          <t xml:space="preserve">
</t>
        </r>
      </text>
    </comment>
    <comment ref="O98" authorId="1">
      <text>
        <r>
          <rPr>
            <b/>
            <sz val="8"/>
            <rFont val="Tahoma"/>
            <family val="2"/>
          </rPr>
          <t xml:space="preserve">ช่องนี้ไม่ต้องใส่ข้อมูล
</t>
        </r>
      </text>
    </comment>
    <comment ref="E99" authorId="1">
      <text>
        <r>
          <rPr>
            <b/>
            <sz val="8"/>
            <rFont val="Tahoma"/>
            <family val="2"/>
          </rPr>
          <t>ช่องนี้ไม่ต้องใส่ข้อมูล</t>
        </r>
      </text>
    </comment>
    <comment ref="O101" authorId="1">
      <text>
        <r>
          <rPr>
            <b/>
            <sz val="8"/>
            <rFont val="Tahoma"/>
            <family val="2"/>
          </rPr>
          <t xml:space="preserve">ช่องนี้ไม่ต้องใส่ข้อมูล
</t>
        </r>
      </text>
    </comment>
    <comment ref="E102" authorId="1">
      <text>
        <r>
          <rPr>
            <b/>
            <sz val="8"/>
            <rFont val="Tahoma"/>
            <family val="2"/>
          </rPr>
          <t>ช่องนี้ไม่ต้องใส่ข้อมูล</t>
        </r>
      </text>
    </comment>
    <comment ref="O104" authorId="1">
      <text>
        <r>
          <rPr>
            <b/>
            <sz val="8"/>
            <rFont val="Tahoma"/>
            <family val="2"/>
          </rPr>
          <t>ช่องนี้ไม่ต้องใส่ข้อมูล</t>
        </r>
      </text>
    </comment>
    <comment ref="E105" authorId="1">
      <text>
        <r>
          <rPr>
            <b/>
            <sz val="8"/>
            <rFont val="Tahoma"/>
            <family val="2"/>
          </rPr>
          <t xml:space="preserve">ช่องนี้ไม่ต้องใส่ข้อมูล
</t>
        </r>
        <r>
          <rPr>
            <sz val="8"/>
            <rFont val="Tahoma"/>
            <family val="2"/>
          </rPr>
          <t xml:space="preserve">
</t>
        </r>
      </text>
    </comment>
    <comment ref="E106" authorId="1">
      <text>
        <r>
          <rPr>
            <b/>
            <sz val="8"/>
            <rFont val="Tahoma"/>
            <family val="2"/>
          </rPr>
          <t xml:space="preserve">ช่องนี้ไม่ต้องใส่ข้อมูล
</t>
        </r>
        <r>
          <rPr>
            <sz val="8"/>
            <rFont val="Tahoma"/>
            <family val="2"/>
          </rPr>
          <t xml:space="preserve">
</t>
        </r>
      </text>
    </comment>
    <comment ref="A71" authorId="0">
      <text>
        <r>
          <rPr>
            <b/>
            <sz val="14"/>
            <rFont val="Tahoma"/>
            <family val="2"/>
          </rPr>
          <t>เลือกงวดชำระ แบบ</t>
        </r>
        <r>
          <rPr>
            <b/>
            <sz val="14"/>
            <color indexed="10"/>
            <rFont val="Tahoma"/>
            <family val="2"/>
          </rPr>
          <t>รายปี</t>
        </r>
        <r>
          <rPr>
            <b/>
            <sz val="14"/>
            <rFont val="Tahoma"/>
            <family val="2"/>
          </rPr>
          <t xml:space="preserve"> หรือ </t>
        </r>
        <r>
          <rPr>
            <b/>
            <sz val="14"/>
            <color indexed="10"/>
            <rFont val="Tahoma"/>
            <family val="2"/>
          </rPr>
          <t>รายเดือน</t>
        </r>
      </text>
    </comment>
    <comment ref="I71" authorId="1">
      <text>
        <r>
          <rPr>
            <b/>
            <sz val="8"/>
            <rFont val="Tahoma"/>
            <family val="2"/>
          </rPr>
          <t xml:space="preserve">ช่องนี้ไม่ต้องใส่ข้อมูล
</t>
        </r>
      </text>
    </comment>
    <comment ref="F67" authorId="3">
      <text>
        <r>
          <rPr>
            <b/>
            <sz val="8"/>
            <rFont val="Tahoma"/>
            <family val="2"/>
          </rPr>
          <t>ช่องนี้ไม่ต้องใส่ข้อมูล</t>
        </r>
      </text>
    </comment>
    <comment ref="O67" authorId="0">
      <text>
        <r>
          <rPr>
            <b/>
            <sz val="12"/>
            <color indexed="10"/>
            <rFont val="Tahoma"/>
            <family val="2"/>
          </rPr>
          <t>ให้เลือก หรืดกรอกข้อความตามที่ต้องการ</t>
        </r>
      </text>
    </comment>
    <comment ref="D67" authorId="2">
      <text>
        <r>
          <rPr>
            <b/>
            <sz val="10"/>
            <color indexed="10"/>
            <rFont val="Tahoma"/>
            <family val="2"/>
          </rPr>
          <t>ให้ใส่อัตราดอกเบี้ย</t>
        </r>
        <r>
          <rPr>
            <sz val="10"/>
            <color indexed="10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>ควรตั้งค่าตัวเลือกของ Excel ให้แสดงค่า 0 ด้วย</t>
        </r>
      </text>
    </comment>
  </commentList>
</comments>
</file>

<file path=xl/sharedStrings.xml><?xml version="1.0" encoding="utf-8"?>
<sst xmlns="http://schemas.openxmlformats.org/spreadsheetml/2006/main" count="176" uniqueCount="142">
  <si>
    <t>สัญญาเลขที่</t>
  </si>
  <si>
    <t>พ.ศ.</t>
  </si>
  <si>
    <t>เดือน</t>
  </si>
  <si>
    <t>วันที่</t>
  </si>
  <si>
    <t>จังหวัด</t>
  </si>
  <si>
    <t>โดย</t>
  </si>
  <si>
    <t>ตำแหน่ง</t>
  </si>
  <si>
    <t>บาท</t>
  </si>
  <si>
    <t>(ลงชื่อ)</t>
  </si>
  <si>
    <t>พยาน</t>
  </si>
  <si>
    <t>เมื่อวันที่</t>
  </si>
  <si>
    <t>ลงวันที่</t>
  </si>
  <si>
    <t>กับ</t>
  </si>
  <si>
    <t>ความในวรรคสอง    มิให้ใช้บังคับเกี่ยวกับการให้กู้ยืมเงินกองทุนพัฒนาสหกรณ์เพื่อลงทุนใน</t>
  </si>
  <si>
    <t xml:space="preserve">อสังหาริมทรัพย์ </t>
  </si>
  <si>
    <t>ผู้รับรอง</t>
  </si>
  <si>
    <t xml:space="preserve">อธิบดีกรมส่งเสริมสหกรณ์  </t>
  </si>
  <si>
    <t>หรือ</t>
  </si>
  <si>
    <t>จากผู้ให้กู้ยืมก่อน</t>
  </si>
  <si>
    <t>ในการดำเนินธุรกิจของสหกรณ์   ผู้กู้ยืมจะต้องปฏิบัติตามสัญญานี้   และหรือตามคำแนะนำของ</t>
  </si>
  <si>
    <t>ผู้ให้กู้ยืม</t>
  </si>
  <si>
    <t>และในการชำระหนี้เงินกู้ยืม   ผู้ให้กู้ยืมจะต้องออกใบรับเงินให้แก่ผู้กู้ยืมไว้เป็นหลักฐานเช่นกัน</t>
  </si>
  <si>
    <t>ผู้ให้กู้ยืมได้รับชำระหนี้จากผู้กู้ยืมครบถ้วนถูกต้อง</t>
  </si>
  <si>
    <t>-2-</t>
  </si>
  <si>
    <t xml:space="preserve">ข้อ 7. ในการรับเงินกู้ยืมแต่ละคราว   ผู้กู้ยืมจะต้องออกใบรับเงินให้ผู้ให้กู้ยืมไว้เป็นหลักฐาน  </t>
  </si>
  <si>
    <t>ข้อ 1. ผู้ให้กู้ยืมตกลงให้ผู้กู้ยืมกู้  และผู้กู้ยืมตกลงกู้ยืมเงินกองทุนพัฒนาสหกรณ์  ซึ่งจัดตั้งขึ้นใน</t>
  </si>
  <si>
    <t>ข้อ 2. ผู้กู้ยืมสัญญาว่าจะใช้เงินที่กู้ยืมเพื่อ</t>
  </si>
  <si>
    <r>
      <t xml:space="preserve">ข้อ 8. </t>
    </r>
    <r>
      <rPr>
        <sz val="15.5"/>
        <rFont val="AngsanaUPC"/>
        <family val="1"/>
      </rPr>
      <t>ผู้กู้ยืมตกลงยินยอมจ่ายดอกเบี้ยให้ผู้ให้กู้ยืมในอัตราร้อยละ</t>
    </r>
  </si>
  <si>
    <t>ต่อปี ตามยอดเงินกู้ยืมทุกขั้นตอนที่เป็นหนี้ การคิดดอกเบี้ยให้เริ่มคิดตั้งแต่วันถัดจากวันที่ผู้กู้ยืมได้รับเงินกู้  จนถึงวันที่</t>
  </si>
  <si>
    <t xml:space="preserve">ได้รับมอบอำนาจให้ทำสัญญาแทนตามคำสั่งกรมส่งเสริมสหกรณ์ ที่  </t>
  </si>
  <si>
    <r>
      <t xml:space="preserve">ข้อ 9. </t>
    </r>
    <r>
      <rPr>
        <sz val="15.9"/>
        <rFont val="AngsanaUPC"/>
        <family val="1"/>
      </rPr>
      <t>ผู้กู้ยืมสัญญาว่าจะชำระหนี้เงินกู้ยืมตามสัญญานี้ให้เสร็จสิ้นภายใน</t>
    </r>
  </si>
  <si>
    <t>ถึงปี    พ.ศ.</t>
  </si>
  <si>
    <t>เมษายน</t>
  </si>
  <si>
    <t>มกราคม</t>
  </si>
  <si>
    <t>กุมภาพันธ์</t>
  </si>
  <si>
    <t>มีนาคม</t>
  </si>
  <si>
    <t>พฤษภาคม</t>
  </si>
  <si>
    <t>มิถุนายน</t>
  </si>
  <si>
    <t>กรกฎาคม</t>
  </si>
  <si>
    <t>สิงหาคม</t>
  </si>
  <si>
    <t>กันยายน</t>
  </si>
  <si>
    <t>ตุลาคม</t>
  </si>
  <si>
    <t>พฤศจิกายน</t>
  </si>
  <si>
    <t>ธันวาคม</t>
  </si>
  <si>
    <t>ตำบล</t>
  </si>
  <si>
    <t>หมู่ที่</t>
  </si>
  <si>
    <t>ระหว่าง กรมส่งเสริมสหกรณ์ สำนักงานตั้งอยู่</t>
  </si>
  <si>
    <t>ข้อ 6. ผู้กู้ยืมจะต้องปฏิบัติตามระเบียบกรมส่งเสริมสหกรณ์  ว่าด้วยการบริหารเงินกองทุนพัฒนาสหกรณ์</t>
  </si>
  <si>
    <t xml:space="preserve">อธิบดีกรมส่งเสริมสหกรณ์    นายทะเบียนสหกรณ์    อธิบดีกรมตรวจบัญชีสหกรณ์   ผู้ตรวจราชการสหกรณ์ </t>
  </si>
  <si>
    <t>และผู้ตรวจการสหกรณ์   หรือเจ้าหน้าที่ผู้รับมอบหมาย   ซึ่งได้กำหนดให้ใช้บังคับอยู่แล้ว  ในวันทำสัญญานี้</t>
  </si>
  <si>
    <t>เข้าตรวจสอบกิจการ   รวมทั้งเอกสารและบัญชีต่าง ๆ  ของผู้กู้ยืมได้   ในการนี้ผู้กู้ยืมต้องอำนวยความสะดวก</t>
  </si>
  <si>
    <t xml:space="preserve">  จำกัด   สำนักงานตั้งอยู่เลขที่</t>
  </si>
  <si>
    <t>ในระหว่างสัญญานี้   ณ  วันสิ้นงวดบัญชีของแต่ละปี   ผู้กู้ยืมต้องจัดสรรเงินกำไรสุทธิตั้งเป็นทุนสำรอง</t>
  </si>
  <si>
    <t>กำไรสุทธิประจำปีตามปกติที่ระบุไว้ในพระราชบัญญัติสหกรณ์   พ.ศ.  2542   มาตรา   60   โดยผู้กู้ยืมต้องปฏิบัติ</t>
  </si>
  <si>
    <t>ข้อ 11. ผู้ให้กู้ยืมสงวนสิทธิที่จะเรียกให้ผู้กู้ยืมชำระหนี้เงินกู้ยืมพร้อมดอกเบี้ยทั้งหมด   หรือ บางส่วน</t>
  </si>
  <si>
    <t>ให้ชำระหนี้ล่วงหน้าไม่น้อยกว่า  1   (หนึ่ง)   เดือน   แต่ในกรณีที่ผู้กู้ยืมผิดสัญญาข้อใดข้อหนึ่ง ผู้ให้กู้ยืมมีสิทธิ</t>
  </si>
  <si>
    <t>เพื่อประกันความเสียหายของผู้ให้กู้ยืม</t>
  </si>
  <si>
    <t>ผู้กู้ยืมสัญญาว่าจะใช้สิทธิเรียกร้องต่อบุคคลที่สามในทุกกรณีที่ผู้กู้ยืมพึงมีสิทธินั้น  ๆ   ตามกฎหมาย</t>
  </si>
  <si>
    <t>เพิ่มเติมอีกในอัตราไม่น้อยกว่าร้อยละ 1 (หนึ่ง)  ต่อปี จากยอดเงินกู้ยืมทุกขั้นตอนที่เป็นหนี้เพิ่มเติมจากการจัดสรร</t>
  </si>
  <si>
    <t xml:space="preserve">นับตั้งแต่วันทำสัญญาโดยชำระหนี้เงินกู้ยืมตั้งแต่ ปี พ.ศ. </t>
  </si>
  <si>
    <t>ยังมิได้ถึงกำหนดเวลาชำระหนี้   ตามข้อ 9.</t>
  </si>
  <si>
    <t>บอกเลิกสัญญาและเรียกให้ผู้กู้ยืมชำระหนี้เงินกู้ตามสัญญา ข้อ 11.     ผู้กู้ยืมต้องเสียค่าปรับ   สำหรับต้นเงินค้างชำระ</t>
  </si>
  <si>
    <t>เมื่อใดก็ได้   แม้หนี้ยังไม่ถึงกำหนดเวลา ตามข้อ 9.   ก็ตาม  ทั้งนี้โดยผู้ให้กู้ยืมต้องบอกกล่าวเป็นหนังสือไปยังผู้กู้ยืม</t>
  </si>
  <si>
    <t>ข้อ 3. การใช้เงินกู้ยืมนอกเหนือความมุ่งหมายที่ระบุไว้ใน ข้อ 2.  ต้องได้รับอนุญาตเป็นหนังสือ</t>
  </si>
  <si>
    <t>พร้อมดอกเบี้ย  ภายในวันที่</t>
  </si>
  <si>
    <t>ข้อ 13. ถ้าผู้กู้ยืมไม่ชำระคืนเงินที่กู้ยืมเมื่อถึงกำหนด ตามข้อ 9.    หรือ ไม่ชำระหนี้คืนเงินเมื่อผู้ให้กู้ยืม</t>
  </si>
  <si>
    <r>
      <t xml:space="preserve">จำกัด      </t>
    </r>
    <r>
      <rPr>
        <b/>
        <sz val="16"/>
        <rFont val="AngsanaUPC"/>
        <family val="1"/>
      </rPr>
      <t>ผู้กู้ยืม</t>
    </r>
  </si>
  <si>
    <t>ข้าพเจ้า</t>
  </si>
  <si>
    <t>สิ้นเดือน</t>
  </si>
  <si>
    <t>ทำงาน</t>
  </si>
  <si>
    <t>อาทิตย์</t>
  </si>
  <si>
    <t>จันทร์</t>
  </si>
  <si>
    <t>อังคาร</t>
  </si>
  <si>
    <t>พุธ</t>
  </si>
  <si>
    <t>ห้ามลบเด็ดขาด pw:fag12345</t>
  </si>
  <si>
    <t>ซึ่งต่อไปในสัญญานี้ เรียกว่า "ผู้ให้กู้ยืม"  ฝ่ายหนึ่ง กับ</t>
  </si>
  <si>
    <t>แขวง</t>
  </si>
  <si>
    <t xml:space="preserve">นอกเหนือจากการคิดดอกเบี้ย ตามข้อ 8.   อีกด้วย                                                                                                 </t>
  </si>
  <si>
    <t>สัญญากู้ยืมเงินกองทุนพัฒนาสหกรณ์</t>
  </si>
  <si>
    <t>เลขที่</t>
  </si>
  <si>
    <t>ถนน</t>
  </si>
  <si>
    <t>กรุงเทพมหานคร</t>
  </si>
  <si>
    <t xml:space="preserve">  จำกัด  ตามข้อบังคับ </t>
  </si>
  <si>
    <t>หลักประกันใหม่หรือหาหลักประกันมาเพิ่มเติมให้เต็มจำนวนดังเดิม</t>
  </si>
  <si>
    <t>หลักประกันที่ผู้กู้ยืมนำมามอบไว้ตามสองวรรคก่อน ผู้ให้กู้ยืมจะคืนให้เมื่อผู้กู้ยืมพ้นจากการผูกพัน</t>
  </si>
  <si>
    <t>ทั้งปวงตามสัญญานี้แล้ว</t>
  </si>
  <si>
    <t>หรือแหล่งเงินกู้อื่น เว้นแต่จะได้รับอนุญาตเป็นหนังสือจากผู้ให้กู้ยืมก่อน</t>
  </si>
  <si>
    <t xml:space="preserve">แก่เจ้าหน้าที่ดังกล่าวทุกประการ ตลอดจนการจัดให้คณะกรรมการและผู้จัดการหรือผู้ที่ทำหน้าที่ผู้จัดการ ชุดใหม่ </t>
  </si>
  <si>
    <t>ต่อไปในภายหน้า</t>
  </si>
  <si>
    <t xml:space="preserve"> -3-</t>
  </si>
  <si>
    <t>เจ้าหน้าที่ส่งเสริมสหกรณ์หรือเจ้าหน้าที่ของผู้ให้กู้ยืม   ถ้าผู้กู้ยืมไม่ปฏิบัติตามให้ถือว่าผู้กู้ยืมผิดสัญญา   ผู้ให้กู้ยืม</t>
  </si>
  <si>
    <t xml:space="preserve"> -4-</t>
  </si>
  <si>
    <t xml:space="preserve">ดำเนินคดี   และในการบังคับชำระหนี้เงินกู้ยืมตามสัญญานี้จนเต็มจำนวนทุกประการ            </t>
  </si>
  <si>
    <t xml:space="preserve"> -5-</t>
  </si>
  <si>
    <t>ขอรับรองว่า   กรรมการที่ลงชื่อในสัญญานี้   เป็นกรรมการที่มีตำแหน่งหน้าที่โดยถูกต้อง   และมีอำนาจ</t>
  </si>
  <si>
    <t xml:space="preserve">ลงชื่อแทนสหกรณ์ตามข้อบังคับ   </t>
  </si>
  <si>
    <t>และได้ลงลายมือชื่อต่อหน้าข้าพเจ้า</t>
  </si>
  <si>
    <t>สัญญาฉบับนี้ทำขึ้น  ณ</t>
  </si>
  <si>
    <t>กรมส่งเสริมสหกรณ์ ตามพระราชบัญญัติสหกรณ์ พ.ศ. 2542 จากผู้ให้กู้ยืม จำนวน</t>
  </si>
  <si>
    <t xml:space="preserve">ข้อ 4. ในขณะทำสัญญานี้ผู้กู้ยืมได้นำหลักประกันเป็น </t>
  </si>
  <si>
    <t>มามอบไว้แก่ผู้ให้กู้ยืมเพื่อเป็นหลักประกันการปฏิบัติตามสัญญานี้</t>
  </si>
  <si>
    <t>ให้เป็นไปตามหนังสือที่ผู้ให้กู้ยืมได้กำหนดให้ใช้บังคับอยู่แล้วในวันทำสัญญานี้   รวมทั้งที่จะออกใช้บังคับ</t>
  </si>
  <si>
    <t xml:space="preserve">มีสิทธิบอกเลิกสัญญาได้ทันที   และผู้กู้ยืมยินยอมให้ผู้ให้กู้ยืมใช้สิทธิ ตามข้อ 13.   ได้อีกด้วย  </t>
  </si>
  <si>
    <t>ข้อ 14. ในกรณีที่ผู้กู้ยืมตกเป็นผู้ผิดนัดชำระหนี้หรือผิดสัญญา   ผู้กู้ยืมยินยอมชดใช้ค่าเสียหาย</t>
  </si>
  <si>
    <t>สัญญานี้ทำขึ้นเป็นสองฉบับ  มีข้อความถูกต้องตรงกัน  คู่สัญญาได้อ่านและเข้าใจข้อความ</t>
  </si>
  <si>
    <t>โดยละเอียดตลอดแล้ว   จึงลงลายมือชื่อไว้เป็นสำคัญต่อหน้าพยาน และคู่สัญญาต่างยึดถือไว้ฝ่ายละหนึ่งฉบับ</t>
  </si>
  <si>
    <t>พฤหัสบดี</t>
  </si>
  <si>
    <t>เสาร์</t>
  </si>
  <si>
    <t>เรียกให้ผู้กู้ยืมชำระหนี้เงินกู้ยืมพร้อมดอกเบี้ยทั้งหมดหรือบางส่วนได้ทันทีโดยมิต้องบอกกล่าวล่วงหน้า  แม้หนี้นั้น</t>
  </si>
  <si>
    <t>ข้อ 12. ในกรณีที่ผู้กู้ยืมนำเงินกู้ยืมตามสัญญานี้ไปให้สมาชิกกู้ยืมต่อ   ผู้กู้ยืมต้องควบคุมดูแลการใช้เงิน</t>
  </si>
  <si>
    <t>ของสมาชิกที่กู้ยืมเงินจากผู้กู้ยืม ให้ถูกต้องตามวัตถุประสงค์   และปฏิบัติตามสัญญากู้ยืมเงินของสมาชิกโดยเคร่งครัด</t>
  </si>
  <si>
    <t>เข้าค้ำประกันเพิ่มตามที่ผู้ให้กู้ยืมกำหนด</t>
  </si>
  <si>
    <t>รวมทั้งที่จะออกใช้บังคับต่อไปในภายหน้า   ทั้งยินยอมให้เจ้าหน้าที่ดังกล่าว   หรือผู้ที่ได้รับมอบหมาย</t>
  </si>
  <si>
    <t xml:space="preserve">ซึ่งต่อไปในสัญญานี้เรียกว่า   "ผู้กู้ยืม"   อีกฝ่ายหนึ่ง  ทั้งสองฝ่ายได้ตกลงกันมีข้อความดังต่อไปนี้  </t>
  </si>
  <si>
    <t xml:space="preserve">เนื่องจากการผิดนัดชำระหนี้หรือผิดสัญญาให้แก่ผู้ให้กู้ยืม   (ถ้ามี)   รวมทั้งค่าใช้จ่ายในการเตือน   เรียกร้อง   ทวงถาม   </t>
  </si>
  <si>
    <t>หมายเหตุ</t>
  </si>
  <si>
    <t xml:space="preserve">  1. การพิมพ์สัญญาให้จัดพิมพ์ในรูปแบบหน้า-หลังต่อกระดาษ 1 แผ่น เพื่อความรัดกุม สมบูรณ์ของสัญญา</t>
  </si>
  <si>
    <t xml:space="preserve">  2. ข้อ 9.สามารถเลือกระบุการชำระหนี้เป็นรายปีหรือรายเดือนได้</t>
  </si>
  <si>
    <t>ข้อ 5. ในระหว่างที่ผู้กู้ยืมยังเป็นหนี้เงินกู้ยืมเงินตามสัญญานี้  ผู้กู้ยืมจะต้องไม่กู้ยืมเงินจากผู้อื่น</t>
  </si>
  <si>
    <t>เป็นเงินปีละ</t>
  </si>
  <si>
    <t>โดยผู้กู้ยืมจะส่งใช้คราวเดียว หรือ ส่งใช้เป็นคราว ๆ   ก็ได้</t>
  </si>
  <si>
    <t xml:space="preserve"> ถ้าผู้กู้ยืมไม่ชำระเงินที่กู้ยืมเมื่อถึงกำหนดตามข้อ 9 ผู้กู้ยืมตกลงยินยอมจ่ายดอกเบี้ยให้ผู้ให้กู้ยืมใน</t>
  </si>
  <si>
    <t>อัตราร้อยละ</t>
  </si>
  <si>
    <t>ต่อปี สำหรับต้นเงินค้างชำระ</t>
  </si>
  <si>
    <t>จนกว่าจะได้ชำระเสร็จสิ้น</t>
  </si>
  <si>
    <t xml:space="preserve"> นับถัดจากวันที่ผิดนัด ชำระหนี้</t>
  </si>
  <si>
    <t xml:space="preserve"> นับแต่วันถัดจากวันที่ถึงกำหนดชำระหนี้</t>
  </si>
  <si>
    <t>กรุงเกษม</t>
  </si>
  <si>
    <t>พระนคร</t>
  </si>
  <si>
    <t>สหกรณ์</t>
  </si>
  <si>
    <t>(กพส.) พ.ศ. 2557  ประกาศ คำสั่งและคำแนะนำของกระทรวงเกษตรและสหกรณ์  คณะกรรมการบริหาร กพส.</t>
  </si>
  <si>
    <t>หากปรากฎว่าหลักประกันดังกล่าวในวรรคก่อนลดน้อยถอยลงไม่ว่าด้วยเหตุใด ๆ ผู้กู้ยืมตกลงจะนำ</t>
  </si>
  <si>
    <t>วัดสามพระยา</t>
  </si>
  <si>
    <t>/ข้อ 4.....</t>
  </si>
  <si>
    <t>/ในการ............</t>
  </si>
  <si>
    <t>ข้อ 10. ผู้ให้กู้ยืมยอมให้ผู้กู้ยืมเบิกเงินที่กู้ยืมได้เป็นคราว ๆ ตามจำนวนที่ต้องการ โดยรวมต้นเงินไม่เกินวงเงิน</t>
  </si>
  <si>
    <t>กู้ยืมที่ได้ระบุจำนวนเงินไว้ใน ข้อ 1. แต่ทั้งนี้ไม่เป็นการผูกมัดให้ผู้ให้กู้ยืมจำต้องจ่ายเงินตามจำนวนที่ผู้กู้ยืมขอเบิกเสมอไป</t>
  </si>
  <si>
    <t>/ข้อ13......</t>
  </si>
  <si>
    <t>เขต</t>
  </si>
  <si>
    <t xml:space="preserve">                                                                คำรับรองของเจ้าหน้าที่ส่งเสริมสหกรณ์</t>
  </si>
  <si>
    <t>ในอัตราร้อยละ  3  (สาม)  ต่อปี  นับแต่วันที่ผิดนัดชำระหนี้เงินกู้ยืมจนกว่าจะชำระคืนแก่ผู้ให้กู้ยืมเสร็จสิ้นครบถ้วน</t>
  </si>
  <si>
    <r>
      <rPr>
        <sz val="12"/>
        <rFont val="AngsanaUPC"/>
        <family val="1"/>
      </rPr>
      <t>(ทั่วไป)</t>
    </r>
    <r>
      <rPr>
        <b/>
        <sz val="12"/>
        <rFont val="AngsanaUPC"/>
        <family val="1"/>
      </rPr>
      <t xml:space="preserve">    กพส.สญ 1/67</t>
    </r>
  </si>
</sst>
</file>

<file path=xl/styles.xml><?xml version="1.0" encoding="utf-8"?>
<styleSheet xmlns="http://schemas.openxmlformats.org/spreadsheetml/2006/main">
  <numFmts count="4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#,##0.00_ ;\-#,##0.00\ "/>
    <numFmt numFmtId="204" formatCode="[$-409]dddd\,\ mmmm\ dd\,\ yyyy"/>
    <numFmt numFmtId="205" formatCode="[$-409]h:mm:ss\ AM/PM"/>
    <numFmt numFmtId="206" formatCode="[$-41E]d\ mmmm\ yyyy"/>
    <numFmt numFmtId="207" formatCode="#,##0_ ;\-#,##0\ "/>
    <numFmt numFmtId="208" formatCode="#0.00"/>
    <numFmt numFmtId="209" formatCode="\-;#,##0.00"/>
    <numFmt numFmtId="210" formatCode="##"/>
    <numFmt numFmtId="211" formatCode="####"/>
    <numFmt numFmtId="212" formatCode="&quot;(&quot;@&quot;)&quot;"/>
    <numFmt numFmtId="213" formatCode="&quot;ใช่&quot;;&quot;ใช่&quot;;&quot;ไม่ใช่&quot;"/>
    <numFmt numFmtId="214" formatCode="&quot;จริง&quot;;&quot;จริง&quot;;&quot;เท็จ&quot;"/>
    <numFmt numFmtId="215" formatCode="&quot;เปิด&quot;;&quot;เปิด&quot;;&quot;ปิด&quot;"/>
    <numFmt numFmtId="216" formatCode="[$€-2]\ #,##0.00_);[Red]\([$€-2]\ #,##0.00\)"/>
  </numFmts>
  <fonts count="59">
    <font>
      <sz val="14"/>
      <name val="Cordia New"/>
      <family val="0"/>
    </font>
    <font>
      <sz val="11"/>
      <color indexed="8"/>
      <name val="Tahoma"/>
      <family val="2"/>
    </font>
    <font>
      <b/>
      <sz val="16"/>
      <name val="AngsanaUPC"/>
      <family val="1"/>
    </font>
    <font>
      <sz val="16"/>
      <name val="AngsanaUPC"/>
      <family val="1"/>
    </font>
    <font>
      <b/>
      <sz val="28"/>
      <name val="AngsanaUPC"/>
      <family val="1"/>
    </font>
    <font>
      <sz val="15.5"/>
      <name val="AngsanaUPC"/>
      <family val="1"/>
    </font>
    <font>
      <sz val="15.9"/>
      <name val="AngsanaUPC"/>
      <family val="1"/>
    </font>
    <font>
      <b/>
      <sz val="16"/>
      <color indexed="10"/>
      <name val="AngsanaUPC"/>
      <family val="1"/>
    </font>
    <font>
      <sz val="8"/>
      <name val="Tahoma"/>
      <family val="2"/>
    </font>
    <font>
      <b/>
      <sz val="8"/>
      <name val="Tahoma"/>
      <family val="2"/>
    </font>
    <font>
      <b/>
      <sz val="10"/>
      <color indexed="10"/>
      <name val="Tahoma"/>
      <family val="2"/>
    </font>
    <font>
      <sz val="10"/>
      <color indexed="10"/>
      <name val="Tahoma"/>
      <family val="2"/>
    </font>
    <font>
      <b/>
      <sz val="16"/>
      <name val="Times New Roman"/>
      <family val="1"/>
    </font>
    <font>
      <sz val="14"/>
      <name val="AngsanaUPC"/>
      <family val="1"/>
    </font>
    <font>
      <b/>
      <sz val="12"/>
      <name val="AngsanaUPC"/>
      <family val="1"/>
    </font>
    <font>
      <sz val="12"/>
      <name val="AngsanaUPC"/>
      <family val="1"/>
    </font>
    <font>
      <sz val="10"/>
      <color indexed="8"/>
      <name val="Tahoma"/>
      <family val="2"/>
    </font>
    <font>
      <b/>
      <sz val="9"/>
      <name val="Tahoma"/>
      <family val="2"/>
    </font>
    <font>
      <b/>
      <sz val="14"/>
      <name val="Tahoma"/>
      <family val="2"/>
    </font>
    <font>
      <b/>
      <sz val="14"/>
      <color indexed="10"/>
      <name val="Tahoma"/>
      <family val="2"/>
    </font>
    <font>
      <b/>
      <sz val="12"/>
      <color indexed="10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10"/>
      <name val="Cordia New"/>
      <family val="2"/>
    </font>
    <font>
      <sz val="19.6"/>
      <color indexed="63"/>
      <name val="Segoe U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rgb="FFFF0000"/>
      <name val="Cordia New"/>
      <family val="2"/>
    </font>
    <font>
      <sz val="19.6"/>
      <color rgb="FF363636"/>
      <name val="Segoe UI Light"/>
      <family val="2"/>
    </font>
    <font>
      <b/>
      <sz val="8"/>
      <name val="Cordia Ne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hair"/>
    </border>
    <border>
      <left style="thin"/>
      <right style="thin"/>
      <top style="thin"/>
      <bottom style="thin"/>
    </border>
    <border>
      <left/>
      <right>
        <color indexed="63"/>
      </right>
      <top style="hair"/>
      <bottom/>
    </border>
    <border>
      <left style="medium">
        <color rgb="FFFF0000"/>
      </left>
      <right style="thin"/>
      <top style="medium">
        <color rgb="FFFF0000"/>
      </top>
      <bottom style="thin"/>
    </border>
    <border>
      <left style="thin"/>
      <right style="thin"/>
      <top style="medium">
        <color rgb="FFFF0000"/>
      </top>
      <bottom style="thin"/>
    </border>
    <border>
      <left style="medium">
        <color rgb="FFFF0000"/>
      </left>
      <right style="thin"/>
      <top style="thin"/>
      <bottom style="thin"/>
    </border>
    <border>
      <left style="medium">
        <color rgb="FFFF0000"/>
      </left>
      <right style="thin"/>
      <top style="thin"/>
      <bottom style="medium">
        <color rgb="FFFF0000"/>
      </bottom>
    </border>
    <border>
      <left style="thin"/>
      <right style="thin"/>
      <top style="thin"/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  <border>
      <left/>
      <right/>
      <top style="hair"/>
      <bottom style="hair"/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 style="medium">
        <color rgb="FFFF0000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rgb="FFFF0000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 style="medium">
        <color rgb="FFFF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43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2" applyNumberFormat="0" applyAlignment="0" applyProtection="0"/>
    <xf numFmtId="0" fontId="46" fillId="0" borderId="3" applyNumberFormat="0" applyFill="0" applyAlignment="0" applyProtection="0"/>
    <xf numFmtId="0" fontId="47" fillId="22" borderId="0" applyNumberFormat="0" applyBorder="0" applyAlignment="0" applyProtection="0"/>
    <xf numFmtId="0" fontId="48" fillId="23" borderId="1" applyNumberFormat="0" applyAlignment="0" applyProtection="0"/>
    <xf numFmtId="0" fontId="49" fillId="24" borderId="0" applyNumberFormat="0" applyBorder="0" applyAlignment="0" applyProtection="0"/>
    <xf numFmtId="0" fontId="50" fillId="0" borderId="4" applyNumberFormat="0" applyFill="0" applyAlignment="0" applyProtection="0"/>
    <xf numFmtId="0" fontId="51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52" fillId="20" borderId="5" applyNumberFormat="0" applyAlignment="0" applyProtection="0"/>
    <xf numFmtId="0" fontId="0" fillId="32" borderId="6" applyNumberFormat="0" applyFont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 quotePrefix="1">
      <alignment/>
      <protection/>
    </xf>
    <xf numFmtId="0" fontId="3" fillId="0" borderId="0" xfId="0" applyFont="1" applyAlignment="1" applyProtection="1" quotePrefix="1">
      <alignment horizontal="center"/>
      <protection/>
    </xf>
    <xf numFmtId="0" fontId="3" fillId="0" borderId="0" xfId="0" applyFont="1" applyBorder="1" applyAlignment="1" applyProtection="1">
      <alignment/>
      <protection/>
    </xf>
    <xf numFmtId="43" fontId="3" fillId="0" borderId="0" xfId="33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left"/>
      <protection/>
    </xf>
    <xf numFmtId="0" fontId="3" fillId="0" borderId="12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shrinkToFit="1"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12" xfId="0" applyFont="1" applyBorder="1" applyAlignment="1" applyProtection="1">
      <alignment shrinkToFit="1"/>
      <protection/>
    </xf>
    <xf numFmtId="0" fontId="12" fillId="0" borderId="10" xfId="0" applyFont="1" applyBorder="1" applyAlignment="1" applyProtection="1">
      <alignment horizontal="center"/>
      <protection locked="0"/>
    </xf>
    <xf numFmtId="41" fontId="12" fillId="0" borderId="10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/>
    </xf>
    <xf numFmtId="0" fontId="13" fillId="0" borderId="0" xfId="0" applyFont="1" applyAlignment="1" applyProtection="1">
      <alignment/>
      <protection/>
    </xf>
    <xf numFmtId="0" fontId="3" fillId="0" borderId="13" xfId="0" applyFont="1" applyBorder="1" applyAlignment="1" applyProtection="1">
      <alignment horizontal="left"/>
      <protection/>
    </xf>
    <xf numFmtId="0" fontId="3" fillId="0" borderId="14" xfId="0" applyFont="1" applyBorder="1" applyAlignment="1" applyProtection="1">
      <alignment horizontal="left"/>
      <protection/>
    </xf>
    <xf numFmtId="0" fontId="3" fillId="0" borderId="15" xfId="0" applyFont="1" applyBorder="1" applyAlignment="1" applyProtection="1">
      <alignment horizontal="left"/>
      <protection/>
    </xf>
    <xf numFmtId="0" fontId="3" fillId="0" borderId="16" xfId="0" applyFont="1" applyBorder="1" applyAlignment="1" applyProtection="1">
      <alignment horizontal="left"/>
      <protection/>
    </xf>
    <xf numFmtId="0" fontId="3" fillId="0" borderId="17" xfId="0" applyFont="1" applyBorder="1" applyAlignment="1" applyProtection="1">
      <alignment horizontal="left"/>
      <protection/>
    </xf>
    <xf numFmtId="0" fontId="3" fillId="0" borderId="18" xfId="0" applyFont="1" applyBorder="1" applyAlignment="1" applyProtection="1">
      <alignment horizontal="left"/>
      <protection/>
    </xf>
    <xf numFmtId="0" fontId="3" fillId="0" borderId="12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/>
      <protection/>
    </xf>
    <xf numFmtId="210" fontId="3" fillId="0" borderId="19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right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left"/>
      <protection/>
    </xf>
    <xf numFmtId="0" fontId="3" fillId="0" borderId="0" xfId="0" applyFont="1" applyFill="1" applyAlignment="1" applyProtection="1">
      <alignment horizontal="right"/>
      <protection/>
    </xf>
    <xf numFmtId="0" fontId="3" fillId="0" borderId="0" xfId="0" applyFont="1" applyFill="1" applyBorder="1" applyAlignment="1" applyProtection="1">
      <alignment horizontal="right"/>
      <protection/>
    </xf>
    <xf numFmtId="0" fontId="3" fillId="0" borderId="0" xfId="0" applyFont="1" applyAlignment="1" applyProtection="1">
      <alignment horizontal="left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20" xfId="0" applyFont="1" applyBorder="1" applyAlignment="1" applyProtection="1">
      <alignment horizontal="left"/>
      <protection/>
    </xf>
    <xf numFmtId="0" fontId="3" fillId="0" borderId="21" xfId="0" applyFont="1" applyBorder="1" applyAlignment="1" applyProtection="1">
      <alignment horizontal="left"/>
      <protection/>
    </xf>
    <xf numFmtId="0" fontId="3" fillId="0" borderId="22" xfId="0" applyFont="1" applyBorder="1" applyAlignment="1" applyProtection="1">
      <alignment horizontal="left"/>
      <protection/>
    </xf>
    <xf numFmtId="0" fontId="3" fillId="0" borderId="23" xfId="0" applyFont="1" applyBorder="1" applyAlignment="1" applyProtection="1">
      <alignment horizontal="left"/>
      <protection/>
    </xf>
    <xf numFmtId="0" fontId="3" fillId="0" borderId="10" xfId="0" applyFont="1" applyBorder="1" applyAlignment="1" applyProtection="1">
      <alignment horizontal="center" shrinkToFit="1"/>
      <protection/>
    </xf>
    <xf numFmtId="0" fontId="3" fillId="0" borderId="0" xfId="0" applyFont="1" applyBorder="1" applyAlignment="1" applyProtection="1">
      <alignment horizontal="center" shrinkToFit="1"/>
      <protection/>
    </xf>
    <xf numFmtId="0" fontId="3" fillId="0" borderId="24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3" fillId="0" borderId="26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 hidden="1"/>
    </xf>
    <xf numFmtId="0" fontId="3" fillId="0" borderId="0" xfId="0" applyFont="1" applyAlignment="1">
      <alignment horizontal="left" vertical="center"/>
    </xf>
    <xf numFmtId="0" fontId="15" fillId="0" borderId="0" xfId="0" applyFont="1" applyAlignment="1">
      <alignment horizontal="left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 shrinkToFit="1"/>
      <protection/>
    </xf>
    <xf numFmtId="0" fontId="15" fillId="0" borderId="0" xfId="0" applyFont="1" applyAlignment="1">
      <alignment horizontal="left"/>
    </xf>
    <xf numFmtId="0" fontId="3" fillId="0" borderId="0" xfId="0" applyFont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 shrinkToFit="1"/>
      <protection/>
    </xf>
    <xf numFmtId="0" fontId="3" fillId="0" borderId="0" xfId="0" applyFont="1" applyAlignment="1" applyProtection="1">
      <alignment horizontal="center" shrinkToFit="1"/>
      <protection/>
    </xf>
    <xf numFmtId="0" fontId="15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center" shrinkToFit="1"/>
      <protection locked="0"/>
    </xf>
    <xf numFmtId="0" fontId="3" fillId="0" borderId="0" xfId="0" applyFont="1" applyAlignment="1" applyProtection="1">
      <alignment horizontal="left"/>
      <protection/>
    </xf>
    <xf numFmtId="0" fontId="3" fillId="0" borderId="10" xfId="0" applyFont="1" applyFill="1" applyBorder="1" applyAlignment="1" applyProtection="1">
      <alignment horizontal="center" shrinkToFit="1"/>
      <protection/>
    </xf>
    <xf numFmtId="212" fontId="3" fillId="0" borderId="12" xfId="0" applyNumberFormat="1" applyFont="1" applyBorder="1" applyAlignment="1" applyProtection="1">
      <alignment horizontal="center" shrinkToFit="1"/>
      <protection locked="0"/>
    </xf>
    <xf numFmtId="0" fontId="3" fillId="0" borderId="0" xfId="0" applyFont="1" applyAlignment="1" applyProtection="1">
      <alignment horizontal="right" shrinkToFit="1"/>
      <protection/>
    </xf>
    <xf numFmtId="0" fontId="2" fillId="0" borderId="12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left"/>
      <protection/>
    </xf>
    <xf numFmtId="4" fontId="12" fillId="0" borderId="10" xfId="0" applyNumberFormat="1" applyFont="1" applyBorder="1" applyAlignment="1" applyProtection="1">
      <alignment horizontal="center" shrinkToFit="1"/>
      <protection locked="0"/>
    </xf>
    <xf numFmtId="0" fontId="3" fillId="0" borderId="12" xfId="0" applyFont="1" applyBorder="1" applyAlignment="1" applyProtection="1">
      <alignment horizontal="left" shrinkToFit="1"/>
      <protection locked="0"/>
    </xf>
    <xf numFmtId="203" fontId="2" fillId="0" borderId="10" xfId="33" applyNumberFormat="1" applyFont="1" applyBorder="1" applyAlignment="1" applyProtection="1">
      <alignment horizontal="center" shrinkToFit="1"/>
      <protection locked="0"/>
    </xf>
    <xf numFmtId="0" fontId="2" fillId="0" borderId="10" xfId="0" applyFont="1" applyBorder="1" applyAlignment="1" applyProtection="1">
      <alignment horizontal="center" shrinkToFit="1"/>
      <protection/>
    </xf>
    <xf numFmtId="0" fontId="3" fillId="0" borderId="0" xfId="0" applyFont="1" applyAlignment="1" applyProtection="1">
      <alignment horizontal="left" shrinkToFit="1"/>
      <protection/>
    </xf>
    <xf numFmtId="0" fontId="3" fillId="0" borderId="19" xfId="0" applyNumberFormat="1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/>
    </xf>
    <xf numFmtId="0" fontId="3" fillId="0" borderId="19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left"/>
      <protection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/>
    </xf>
    <xf numFmtId="4" fontId="12" fillId="0" borderId="10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10" xfId="0" applyFont="1" applyBorder="1" applyAlignment="1" applyProtection="1">
      <alignment horizontal="left" shrinkToFit="1"/>
      <protection locked="0"/>
    </xf>
    <xf numFmtId="0" fontId="3" fillId="0" borderId="19" xfId="0" applyFont="1" applyBorder="1" applyAlignment="1" applyProtection="1">
      <alignment horizontal="left" shrinkToFit="1"/>
      <protection locked="0"/>
    </xf>
    <xf numFmtId="203" fontId="12" fillId="0" borderId="10" xfId="33" applyNumberFormat="1" applyFont="1" applyFill="1" applyBorder="1" applyAlignment="1" applyProtection="1">
      <alignment horizontal="center" shrinkToFit="1"/>
      <protection locked="0"/>
    </xf>
    <xf numFmtId="0" fontId="2" fillId="0" borderId="10" xfId="0" applyFont="1" applyBorder="1" applyAlignment="1" applyProtection="1">
      <alignment horizontal="center"/>
      <protection/>
    </xf>
    <xf numFmtId="49" fontId="3" fillId="0" borderId="10" xfId="0" applyNumberFormat="1" applyFont="1" applyBorder="1" applyAlignment="1" applyProtection="1">
      <alignment horizontal="center" shrinkToFit="1"/>
      <protection locked="0"/>
    </xf>
    <xf numFmtId="49" fontId="3" fillId="0" borderId="19" xfId="0" applyNumberFormat="1" applyFont="1" applyBorder="1" applyAlignment="1" applyProtection="1">
      <alignment horizontal="center" shrinkToFit="1"/>
      <protection locked="0"/>
    </xf>
    <xf numFmtId="0" fontId="3" fillId="0" borderId="10" xfId="0" applyFont="1" applyFill="1" applyBorder="1" applyAlignment="1" applyProtection="1">
      <alignment horizontal="center"/>
      <protection/>
    </xf>
    <xf numFmtId="49" fontId="3" fillId="0" borderId="19" xfId="0" applyNumberFormat="1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49" fontId="3" fillId="0" borderId="12" xfId="0" applyNumberFormat="1" applyFont="1" applyBorder="1" applyAlignment="1" applyProtection="1">
      <alignment horizontal="center" shrinkToFit="1"/>
      <protection/>
    </xf>
    <xf numFmtId="0" fontId="3" fillId="0" borderId="10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/>
    </xf>
    <xf numFmtId="49" fontId="3" fillId="0" borderId="10" xfId="0" applyNumberFormat="1" applyFont="1" applyBorder="1" applyAlignment="1" applyProtection="1">
      <alignment horizontal="center"/>
      <protection locked="0"/>
    </xf>
    <xf numFmtId="211" fontId="3" fillId="0" borderId="19" xfId="0" applyNumberFormat="1" applyFont="1" applyBorder="1" applyAlignment="1" applyProtection="1">
      <alignment horizontal="center"/>
      <protection locked="0"/>
    </xf>
    <xf numFmtId="0" fontId="3" fillId="0" borderId="0" xfId="0" applyNumberFormat="1" applyFont="1" applyBorder="1" applyAlignment="1" applyProtection="1">
      <alignment horizontal="left"/>
      <protection/>
    </xf>
    <xf numFmtId="0" fontId="3" fillId="0" borderId="10" xfId="0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7" fillId="33" borderId="27" xfId="0" applyFont="1" applyFill="1" applyBorder="1" applyAlignment="1" applyProtection="1">
      <alignment horizontal="center"/>
      <protection/>
    </xf>
    <xf numFmtId="0" fontId="7" fillId="33" borderId="28" xfId="0" applyFont="1" applyFill="1" applyBorder="1" applyAlignment="1" applyProtection="1">
      <alignment horizontal="center"/>
      <protection/>
    </xf>
    <xf numFmtId="0" fontId="7" fillId="33" borderId="29" xfId="0" applyFont="1" applyFill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right"/>
      <protection/>
    </xf>
    <xf numFmtId="49" fontId="3" fillId="0" borderId="10" xfId="0" applyNumberFormat="1" applyFont="1" applyFill="1" applyBorder="1" applyAlignment="1" applyProtection="1">
      <alignment horizontal="center" shrinkToFit="1"/>
      <protection locked="0"/>
    </xf>
    <xf numFmtId="0" fontId="3" fillId="0" borderId="10" xfId="0" applyNumberFormat="1" applyFont="1" applyFill="1" applyBorder="1" applyAlignment="1" applyProtection="1">
      <alignment horizontal="center"/>
      <protection locked="0"/>
    </xf>
    <xf numFmtId="0" fontId="3" fillId="0" borderId="19" xfId="0" applyFont="1" applyFill="1" applyBorder="1" applyAlignment="1" applyProtection="1">
      <alignment horizontal="center"/>
      <protection locked="0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dxfs count="73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0.24993999302387238"/>
        </patternFill>
      </fill>
    </dxf>
    <dxf>
      <border>
        <left/>
        <right/>
        <top/>
        <bottom/>
      </border>
    </dxf>
    <dxf>
      <border>
        <left/>
        <right/>
        <top/>
        <bottom/>
      </border>
    </dxf>
    <dxf>
      <font>
        <color auto="1"/>
      </font>
      <fill>
        <patternFill>
          <bgColor theme="0"/>
        </patternFill>
      </fill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 tint="-0.24993999302387238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0" tint="-0.24993999302387238"/>
        </patternFill>
      </fill>
    </dxf>
    <dxf>
      <fill>
        <patternFill>
          <bgColor rgb="FFFFFF00"/>
        </patternFill>
      </fill>
    </dxf>
    <dxf/>
    <dxf>
      <fill>
        <patternFill>
          <bgColor rgb="FFFFFF00"/>
        </patternFill>
      </fill>
    </dxf>
    <dxf>
      <fill>
        <patternFill>
          <bgColor theme="0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 tint="-0.24993999302387238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 tint="-0.24993999302387238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theme="0" tint="-0.24993999302387238"/>
        </patternFill>
      </fill>
    </dxf>
    <dxf>
      <font>
        <b/>
        <i val="0"/>
        <color theme="0" tint="-0.04997999966144562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 tint="-0.24993999302387238"/>
        </patternFill>
      </fill>
    </dxf>
    <dxf>
      <font>
        <b/>
        <i val="0"/>
        <color theme="0" tint="-0.04997999966144562"/>
      </font>
      <fill>
        <patternFill>
          <bgColor rgb="FFFF0000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rgb="FFFFFFFF"/>
        </patternFill>
      </fill>
    </dxf>
    <dxf>
      <fill>
        <patternFill>
          <bgColor theme="0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indexed="22"/>
        </patternFill>
      </fill>
    </dxf>
    <dxf>
      <fill>
        <patternFill patternType="solid">
          <bgColor indexed="22"/>
        </patternFill>
      </fill>
    </dxf>
    <dxf>
      <font>
        <b/>
        <i val="0"/>
        <color theme="0" tint="-0.04997999966144562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auto="1"/>
      </font>
      <fill>
        <patternFill>
          <bgColor theme="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b/>
        <i val="0"/>
        <color theme="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35"/>
  <sheetViews>
    <sheetView tabSelected="1" view="pageBreakPreview" zoomScaleSheetLayoutView="100" workbookViewId="0" topLeftCell="A1">
      <selection activeCell="L7" sqref="L7:T7"/>
    </sheetView>
  </sheetViews>
  <sheetFormatPr defaultColWidth="9.140625" defaultRowHeight="30" customHeight="1"/>
  <cols>
    <col min="1" max="1" width="4.7109375" style="1" customWidth="1"/>
    <col min="2" max="2" width="3.28125" style="1" customWidth="1"/>
    <col min="3" max="3" width="2.7109375" style="1" customWidth="1"/>
    <col min="4" max="4" width="4.7109375" style="1" customWidth="1"/>
    <col min="5" max="5" width="5.28125" style="1" customWidth="1"/>
    <col min="6" max="6" width="5.8515625" style="1" customWidth="1"/>
    <col min="7" max="7" width="2.57421875" style="1" customWidth="1"/>
    <col min="8" max="8" width="10.57421875" style="1" customWidth="1"/>
    <col min="9" max="9" width="5.57421875" style="1" customWidth="1"/>
    <col min="10" max="10" width="4.140625" style="1" customWidth="1"/>
    <col min="11" max="11" width="3.00390625" style="1" customWidth="1"/>
    <col min="12" max="12" width="9.140625" style="1" customWidth="1"/>
    <col min="13" max="13" width="2.8515625" style="1" customWidth="1"/>
    <col min="14" max="14" width="6.140625" style="1" customWidth="1"/>
    <col min="15" max="15" width="4.421875" style="1" customWidth="1"/>
    <col min="16" max="16" width="6.7109375" style="1" customWidth="1"/>
    <col min="17" max="17" width="5.57421875" style="1" customWidth="1"/>
    <col min="18" max="18" width="5.8515625" style="1" customWidth="1"/>
    <col min="19" max="19" width="6.421875" style="1" customWidth="1"/>
    <col min="20" max="20" width="7.28125" style="1" customWidth="1"/>
    <col min="21" max="21" width="1.7109375" style="1" customWidth="1"/>
    <col min="22" max="22" width="9.140625" style="38" hidden="1" customWidth="1"/>
    <col min="23" max="23" width="9.140625" style="5" hidden="1" customWidth="1"/>
    <col min="24" max="24" width="14.7109375" style="5" hidden="1" customWidth="1"/>
    <col min="25" max="25" width="6.421875" style="5" hidden="1" customWidth="1"/>
    <col min="26" max="26" width="13.140625" style="5" hidden="1" customWidth="1"/>
    <col min="27" max="27" width="20.00390625" style="38" hidden="1" customWidth="1"/>
    <col min="28" max="16384" width="9.140625" style="1" customWidth="1"/>
  </cols>
  <sheetData>
    <row r="1" spans="1:26" ht="22.5" customHeight="1" thickBo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S1" s="33" t="s">
        <v>141</v>
      </c>
      <c r="T1" s="33"/>
      <c r="U1" s="5"/>
      <c r="W1" s="106" t="s">
        <v>74</v>
      </c>
      <c r="X1" s="107"/>
      <c r="Y1" s="107"/>
      <c r="Z1" s="108"/>
    </row>
    <row r="2" spans="1:26" ht="39" customHeight="1">
      <c r="A2" s="109" t="s">
        <v>78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W2" s="20">
        <v>1</v>
      </c>
      <c r="X2" s="21" t="str">
        <f aca="true" t="shared" si="0" ref="X2:X65">SUBSTITUTE(_xlfn.BAHTTEXT(W2),"บาทถ้วน","")</f>
        <v>หนึ่ง</v>
      </c>
      <c r="Y2" s="41">
        <f aca="true" t="shared" si="1" ref="Y2:Y27">+Y3-1</f>
        <v>2537</v>
      </c>
      <c r="Z2" s="42" t="s">
        <v>33</v>
      </c>
    </row>
    <row r="3" spans="1:26" ht="28.5" customHeight="1">
      <c r="A3" s="5"/>
      <c r="B3" s="5"/>
      <c r="C3" s="5"/>
      <c r="D3" s="5"/>
      <c r="E3" s="5"/>
      <c r="F3" s="5"/>
      <c r="G3" s="5"/>
      <c r="H3" s="5"/>
      <c r="I3" s="5"/>
      <c r="J3" s="35"/>
      <c r="K3" s="36"/>
      <c r="L3" s="36"/>
      <c r="M3" s="37"/>
      <c r="N3" s="37"/>
      <c r="O3" s="110" t="s">
        <v>0</v>
      </c>
      <c r="P3" s="110"/>
      <c r="Q3" s="110"/>
      <c r="R3" s="111"/>
      <c r="S3" s="111"/>
      <c r="T3" s="111"/>
      <c r="U3" s="31"/>
      <c r="W3" s="22">
        <f aca="true" t="shared" si="2" ref="W3:W66">W2+1</f>
        <v>2</v>
      </c>
      <c r="X3" s="11" t="str">
        <f t="shared" si="0"/>
        <v>สอง</v>
      </c>
      <c r="Y3" s="14">
        <f t="shared" si="1"/>
        <v>2538</v>
      </c>
      <c r="Z3" s="25" t="s">
        <v>34</v>
      </c>
    </row>
    <row r="4" spans="1:26" ht="30" customHeight="1">
      <c r="A4" s="5"/>
      <c r="B4" s="5"/>
      <c r="C4" s="5"/>
      <c r="D4" s="5"/>
      <c r="E4" s="5"/>
      <c r="F4" s="5"/>
      <c r="G4" s="5"/>
      <c r="H4" s="59" t="s">
        <v>3</v>
      </c>
      <c r="I4" s="59"/>
      <c r="J4" s="104"/>
      <c r="K4" s="104"/>
      <c r="L4" s="36" t="s">
        <v>2</v>
      </c>
      <c r="M4" s="112"/>
      <c r="N4" s="112"/>
      <c r="O4" s="112"/>
      <c r="P4" s="112"/>
      <c r="Q4" s="112"/>
      <c r="R4" s="36" t="s">
        <v>1</v>
      </c>
      <c r="S4" s="113"/>
      <c r="T4" s="113"/>
      <c r="U4" s="9"/>
      <c r="W4" s="22">
        <f t="shared" si="2"/>
        <v>3</v>
      </c>
      <c r="X4" s="11" t="str">
        <f t="shared" si="0"/>
        <v>สาม</v>
      </c>
      <c r="Y4" s="14">
        <f t="shared" si="1"/>
        <v>2539</v>
      </c>
      <c r="Z4" s="25" t="s">
        <v>35</v>
      </c>
    </row>
    <row r="5" spans="1:26" ht="30" customHeight="1">
      <c r="A5" s="5"/>
      <c r="B5" s="5"/>
      <c r="C5" s="14"/>
      <c r="D5" s="85" t="s">
        <v>97</v>
      </c>
      <c r="E5" s="85"/>
      <c r="F5" s="85"/>
      <c r="G5" s="85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"/>
      <c r="W5" s="22">
        <f t="shared" si="2"/>
        <v>4</v>
      </c>
      <c r="X5" s="11" t="str">
        <f t="shared" si="0"/>
        <v>สี่</v>
      </c>
      <c r="Y5" s="14">
        <f t="shared" si="1"/>
        <v>2540</v>
      </c>
      <c r="Z5" s="25" t="s">
        <v>32</v>
      </c>
    </row>
    <row r="6" spans="1:26" ht="30" customHeight="1">
      <c r="A6" s="105" t="s">
        <v>76</v>
      </c>
      <c r="B6" s="105"/>
      <c r="C6" s="93"/>
      <c r="D6" s="93"/>
      <c r="E6" s="93"/>
      <c r="F6" s="93"/>
      <c r="G6" s="93"/>
      <c r="H6" s="81" t="str">
        <f>IF(A6="แขวง","เขต","อำเภอ")</f>
        <v>เขต</v>
      </c>
      <c r="I6" s="81"/>
      <c r="J6" s="94"/>
      <c r="K6" s="94"/>
      <c r="L6" s="94"/>
      <c r="M6" s="94"/>
      <c r="N6" s="94"/>
      <c r="O6" s="94"/>
      <c r="P6" s="81" t="s">
        <v>4</v>
      </c>
      <c r="Q6" s="81"/>
      <c r="R6" s="94"/>
      <c r="S6" s="94"/>
      <c r="T6" s="94"/>
      <c r="U6" s="9"/>
      <c r="W6" s="22">
        <f t="shared" si="2"/>
        <v>5</v>
      </c>
      <c r="X6" s="11" t="str">
        <f t="shared" si="0"/>
        <v>ห้า</v>
      </c>
      <c r="Y6" s="14">
        <f t="shared" si="1"/>
        <v>2541</v>
      </c>
      <c r="Z6" s="25" t="s">
        <v>36</v>
      </c>
    </row>
    <row r="7" spans="1:26" ht="30" customHeight="1">
      <c r="A7" s="68" t="s">
        <v>10</v>
      </c>
      <c r="B7" s="68"/>
      <c r="C7" s="68"/>
      <c r="D7" s="29">
        <f>J4</f>
        <v>0</v>
      </c>
      <c r="E7" s="3" t="s">
        <v>2</v>
      </c>
      <c r="F7" s="99">
        <f>T(M4)</f>
      </c>
      <c r="G7" s="99"/>
      <c r="H7" s="99"/>
      <c r="I7" s="3" t="s">
        <v>1</v>
      </c>
      <c r="J7" s="102">
        <f>S4</f>
        <v>0</v>
      </c>
      <c r="K7" s="102"/>
      <c r="L7" s="103" t="s">
        <v>46</v>
      </c>
      <c r="M7" s="103"/>
      <c r="N7" s="103"/>
      <c r="O7" s="103"/>
      <c r="P7" s="103"/>
      <c r="Q7" s="103"/>
      <c r="R7" s="103"/>
      <c r="S7" s="103"/>
      <c r="T7" s="103"/>
      <c r="U7" s="6"/>
      <c r="W7" s="22">
        <f t="shared" si="2"/>
        <v>6</v>
      </c>
      <c r="X7" s="11" t="str">
        <f t="shared" si="0"/>
        <v>หก</v>
      </c>
      <c r="Y7" s="14">
        <f t="shared" si="1"/>
        <v>2542</v>
      </c>
      <c r="Z7" s="25" t="s">
        <v>37</v>
      </c>
    </row>
    <row r="8" spans="1:26" ht="30" customHeight="1">
      <c r="A8" s="5" t="s">
        <v>79</v>
      </c>
      <c r="B8" s="104">
        <v>12</v>
      </c>
      <c r="C8" s="104"/>
      <c r="D8" s="4" t="s">
        <v>80</v>
      </c>
      <c r="E8" s="104" t="s">
        <v>127</v>
      </c>
      <c r="F8" s="104"/>
      <c r="G8" s="104"/>
      <c r="H8" s="4" t="s">
        <v>76</v>
      </c>
      <c r="I8" s="104" t="s">
        <v>132</v>
      </c>
      <c r="J8" s="104"/>
      <c r="K8" s="104"/>
      <c r="L8" s="4" t="s">
        <v>138</v>
      </c>
      <c r="M8" s="104" t="s">
        <v>128</v>
      </c>
      <c r="N8" s="104"/>
      <c r="O8" s="104"/>
      <c r="P8" s="85" t="s">
        <v>81</v>
      </c>
      <c r="Q8" s="85"/>
      <c r="R8" s="85"/>
      <c r="S8" s="9"/>
      <c r="T8" s="9"/>
      <c r="U8" s="9"/>
      <c r="W8" s="22">
        <f t="shared" si="2"/>
        <v>7</v>
      </c>
      <c r="X8" s="11" t="str">
        <f t="shared" si="0"/>
        <v>เจ็ด</v>
      </c>
      <c r="Y8" s="14">
        <f t="shared" si="1"/>
        <v>2543</v>
      </c>
      <c r="Z8" s="25" t="s">
        <v>38</v>
      </c>
    </row>
    <row r="9" spans="1:26" ht="30" customHeight="1">
      <c r="A9" s="13" t="s">
        <v>5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88" t="s">
        <v>16</v>
      </c>
      <c r="R9" s="88"/>
      <c r="S9" s="88"/>
      <c r="T9" s="88"/>
      <c r="U9" s="9"/>
      <c r="W9" s="22">
        <f t="shared" si="2"/>
        <v>8</v>
      </c>
      <c r="X9" s="11" t="str">
        <f t="shared" si="0"/>
        <v>แปด</v>
      </c>
      <c r="Y9" s="14">
        <f t="shared" si="1"/>
        <v>2544</v>
      </c>
      <c r="Z9" s="25" t="s">
        <v>39</v>
      </c>
    </row>
    <row r="10" spans="1:26" ht="30" customHeight="1">
      <c r="A10" s="14" t="s">
        <v>17</v>
      </c>
      <c r="B10" s="94"/>
      <c r="C10" s="94"/>
      <c r="D10" s="94"/>
      <c r="E10" s="94"/>
      <c r="F10" s="94"/>
      <c r="G10" s="94"/>
      <c r="H10" s="94"/>
      <c r="I10" s="94"/>
      <c r="J10" s="94"/>
      <c r="K10" s="56" t="s">
        <v>6</v>
      </c>
      <c r="L10" s="56"/>
      <c r="M10" s="93"/>
      <c r="N10" s="93"/>
      <c r="O10" s="93"/>
      <c r="P10" s="93"/>
      <c r="Q10" s="93"/>
      <c r="R10" s="93"/>
      <c r="S10" s="93"/>
      <c r="T10" s="93"/>
      <c r="U10" s="6"/>
      <c r="W10" s="22">
        <f t="shared" si="2"/>
        <v>9</v>
      </c>
      <c r="X10" s="11" t="str">
        <f t="shared" si="0"/>
        <v>เก้า</v>
      </c>
      <c r="Y10" s="14">
        <f t="shared" si="1"/>
        <v>2545</v>
      </c>
      <c r="Z10" s="25" t="s">
        <v>40</v>
      </c>
    </row>
    <row r="11" spans="1:26" ht="30" customHeight="1">
      <c r="A11" s="100" t="s">
        <v>29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94"/>
      <c r="N11" s="94"/>
      <c r="O11" s="94"/>
      <c r="P11" s="94"/>
      <c r="Q11" s="94"/>
      <c r="R11" s="94"/>
      <c r="S11" s="4" t="s">
        <v>11</v>
      </c>
      <c r="T11" s="2"/>
      <c r="U11" s="6"/>
      <c r="W11" s="22">
        <f t="shared" si="2"/>
        <v>10</v>
      </c>
      <c r="X11" s="11" t="str">
        <f t="shared" si="0"/>
        <v>สิบ</v>
      </c>
      <c r="Y11" s="14">
        <f t="shared" si="1"/>
        <v>2546</v>
      </c>
      <c r="Z11" s="25" t="s">
        <v>41</v>
      </c>
    </row>
    <row r="12" spans="1:26" ht="30" customHeight="1">
      <c r="A12" s="5" t="s">
        <v>2</v>
      </c>
      <c r="B12" s="99"/>
      <c r="C12" s="99"/>
      <c r="D12" s="99"/>
      <c r="E12" s="99"/>
      <c r="F12" s="4" t="s">
        <v>1</v>
      </c>
      <c r="G12" s="84"/>
      <c r="H12" s="84"/>
      <c r="I12" s="56" t="s">
        <v>75</v>
      </c>
      <c r="J12" s="56"/>
      <c r="K12" s="56"/>
      <c r="L12" s="56"/>
      <c r="M12" s="56"/>
      <c r="N12" s="56"/>
      <c r="O12" s="56"/>
      <c r="P12" s="56"/>
      <c r="Q12" s="56"/>
      <c r="R12" s="84" t="s">
        <v>129</v>
      </c>
      <c r="S12" s="84"/>
      <c r="T12" s="84"/>
      <c r="U12" s="6"/>
      <c r="W12" s="22">
        <f t="shared" si="2"/>
        <v>11</v>
      </c>
      <c r="X12" s="11" t="str">
        <f t="shared" si="0"/>
        <v>สิบเอ็ด</v>
      </c>
      <c r="Y12" s="14">
        <f t="shared" si="1"/>
        <v>2547</v>
      </c>
      <c r="Z12" s="25" t="s">
        <v>42</v>
      </c>
    </row>
    <row r="13" spans="1:26" ht="30" customHeight="1">
      <c r="A13" s="93"/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100" t="s">
        <v>51</v>
      </c>
      <c r="O13" s="100"/>
      <c r="P13" s="100"/>
      <c r="Q13" s="100"/>
      <c r="R13" s="100"/>
      <c r="S13" s="101"/>
      <c r="T13" s="101"/>
      <c r="U13" s="6"/>
      <c r="W13" s="22">
        <f t="shared" si="2"/>
        <v>12</v>
      </c>
      <c r="X13" s="11" t="str">
        <f t="shared" si="0"/>
        <v>สิบสอง</v>
      </c>
      <c r="Y13" s="14">
        <f t="shared" si="1"/>
        <v>2548</v>
      </c>
      <c r="Z13" s="25" t="s">
        <v>43</v>
      </c>
    </row>
    <row r="14" spans="1:26" ht="30" customHeight="1">
      <c r="A14" s="5" t="s">
        <v>45</v>
      </c>
      <c r="B14" s="96"/>
      <c r="C14" s="96"/>
      <c r="D14" s="97" t="s">
        <v>44</v>
      </c>
      <c r="E14" s="97"/>
      <c r="F14" s="96"/>
      <c r="G14" s="96"/>
      <c r="H14" s="96"/>
      <c r="I14" s="96"/>
      <c r="J14" s="96"/>
      <c r="K14" s="96"/>
      <c r="L14" s="96"/>
      <c r="M14" s="85" t="str">
        <f>IF(D14="แขวง","เขต","อำเภอ")</f>
        <v>อำเภอ</v>
      </c>
      <c r="N14" s="85"/>
      <c r="O14" s="93"/>
      <c r="P14" s="93"/>
      <c r="Q14" s="93"/>
      <c r="R14" s="93"/>
      <c r="S14" s="93"/>
      <c r="T14" s="93"/>
      <c r="U14" s="6"/>
      <c r="W14" s="22">
        <f t="shared" si="2"/>
        <v>13</v>
      </c>
      <c r="X14" s="11" t="str">
        <f t="shared" si="0"/>
        <v>สิบสาม</v>
      </c>
      <c r="Y14" s="14">
        <f t="shared" si="1"/>
        <v>2549</v>
      </c>
      <c r="Z14" s="25"/>
    </row>
    <row r="15" spans="1:26" ht="30" customHeight="1">
      <c r="A15" s="68" t="s">
        <v>4</v>
      </c>
      <c r="B15" s="68"/>
      <c r="C15" s="94"/>
      <c r="D15" s="93"/>
      <c r="E15" s="93"/>
      <c r="F15" s="93"/>
      <c r="G15" s="93"/>
      <c r="H15" s="4" t="s">
        <v>5</v>
      </c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8" t="s">
        <v>6</v>
      </c>
      <c r="T15" s="98"/>
      <c r="U15" s="6"/>
      <c r="W15" s="22">
        <f t="shared" si="2"/>
        <v>14</v>
      </c>
      <c r="X15" s="11" t="str">
        <f t="shared" si="0"/>
        <v>สิบสี่</v>
      </c>
      <c r="Y15" s="14">
        <f t="shared" si="1"/>
        <v>2550</v>
      </c>
      <c r="Z15" s="25"/>
    </row>
    <row r="16" spans="1:26" ht="30" customHeight="1">
      <c r="A16" s="93"/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4" t="s">
        <v>12</v>
      </c>
      <c r="M16" s="94"/>
      <c r="N16" s="94"/>
      <c r="O16" s="94"/>
      <c r="P16" s="94"/>
      <c r="Q16" s="94"/>
      <c r="R16" s="94"/>
      <c r="S16" s="93"/>
      <c r="T16" s="93"/>
      <c r="U16" s="6"/>
      <c r="W16" s="22">
        <f t="shared" si="2"/>
        <v>15</v>
      </c>
      <c r="X16" s="11" t="str">
        <f t="shared" si="0"/>
        <v>สิบห้า</v>
      </c>
      <c r="Y16" s="14">
        <f t="shared" si="1"/>
        <v>2551</v>
      </c>
      <c r="Z16" s="25"/>
    </row>
    <row r="17" spans="1:26" ht="30" customHeight="1">
      <c r="A17" s="74" t="s">
        <v>6</v>
      </c>
      <c r="B17" s="74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83" t="str">
        <f>"ผู้มีอำนาจลงนามผูกพัน"&amp;IF(LEFT(R12,6)="ชุมนุม","ชุมนุม","")&amp;"สหกรณ์"</f>
        <v>ผู้มีอำนาจลงนามผูกพันสหกรณ์</v>
      </c>
      <c r="P17" s="83"/>
      <c r="Q17" s="83"/>
      <c r="R17" s="83"/>
      <c r="S17" s="83"/>
      <c r="T17" s="83"/>
      <c r="U17" s="6"/>
      <c r="W17" s="22">
        <f t="shared" si="2"/>
        <v>16</v>
      </c>
      <c r="X17" s="11" t="str">
        <f t="shared" si="0"/>
        <v>สิบหก</v>
      </c>
      <c r="Y17" s="14">
        <f t="shared" si="1"/>
        <v>2552</v>
      </c>
      <c r="Z17" s="25"/>
    </row>
    <row r="18" spans="1:26" ht="30" customHeight="1">
      <c r="A18" s="60">
        <f>IF(LEN(A13)&gt;1,T(A13),"")</f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56" t="s">
        <v>82</v>
      </c>
      <c r="O18" s="56"/>
      <c r="P18" s="56"/>
      <c r="Q18" s="95" t="str">
        <f>T(R12)</f>
        <v>สหกรณ์</v>
      </c>
      <c r="R18" s="95"/>
      <c r="S18" s="95"/>
      <c r="T18" s="95"/>
      <c r="U18" s="6"/>
      <c r="W18" s="22">
        <f t="shared" si="2"/>
        <v>17</v>
      </c>
      <c r="X18" s="11" t="str">
        <f t="shared" si="0"/>
        <v>สิบเจ็ด</v>
      </c>
      <c r="Y18" s="14">
        <f t="shared" si="1"/>
        <v>2553</v>
      </c>
      <c r="Z18" s="25"/>
    </row>
    <row r="19" spans="1:26" ht="30" customHeight="1">
      <c r="A19" s="68" t="s">
        <v>113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"/>
      <c r="W19" s="22">
        <f t="shared" si="2"/>
        <v>18</v>
      </c>
      <c r="X19" s="11" t="str">
        <f t="shared" si="0"/>
        <v>สิบแปด</v>
      </c>
      <c r="Y19" s="14">
        <f t="shared" si="1"/>
        <v>2554</v>
      </c>
      <c r="Z19" s="25"/>
    </row>
    <row r="20" spans="1:26" ht="30" customHeight="1">
      <c r="A20" s="56"/>
      <c r="B20" s="56"/>
      <c r="C20" s="56"/>
      <c r="D20" s="68" t="s">
        <v>25</v>
      </c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"/>
      <c r="W20" s="22">
        <f t="shared" si="2"/>
        <v>19</v>
      </c>
      <c r="X20" s="11" t="str">
        <f t="shared" si="0"/>
        <v>สิบเก้า</v>
      </c>
      <c r="Y20" s="14">
        <f t="shared" si="1"/>
        <v>2555</v>
      </c>
      <c r="Z20" s="25"/>
    </row>
    <row r="21" spans="1:26" ht="30" customHeight="1">
      <c r="A21" s="68" t="s">
        <v>98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91"/>
      <c r="P21" s="91"/>
      <c r="Q21" s="91"/>
      <c r="R21" s="91"/>
      <c r="S21" s="91"/>
      <c r="T21" s="5" t="s">
        <v>7</v>
      </c>
      <c r="U21" s="5"/>
      <c r="W21" s="22">
        <f t="shared" si="2"/>
        <v>20</v>
      </c>
      <c r="X21" s="11" t="str">
        <f t="shared" si="0"/>
        <v>ยี่สิบ</v>
      </c>
      <c r="Y21" s="14">
        <f t="shared" si="1"/>
        <v>2556</v>
      </c>
      <c r="Z21" s="25"/>
    </row>
    <row r="22" spans="1:26" ht="28.5" customHeight="1">
      <c r="A22" s="92">
        <f>IF(O21="","","(-"&amp;_xlfn.BAHTTEXT(O21)&amp;"-)")</f>
      </c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6"/>
      <c r="W22" s="22">
        <f t="shared" si="2"/>
        <v>21</v>
      </c>
      <c r="X22" s="11" t="str">
        <f t="shared" si="0"/>
        <v>ยี่สิบเอ็ด</v>
      </c>
      <c r="Y22" s="14">
        <f t="shared" si="1"/>
        <v>2557</v>
      </c>
      <c r="Z22" s="25"/>
    </row>
    <row r="23" spans="1:26" ht="30" customHeight="1">
      <c r="A23" s="56"/>
      <c r="B23" s="56"/>
      <c r="C23" s="56"/>
      <c r="D23" s="88" t="s">
        <v>26</v>
      </c>
      <c r="E23" s="88"/>
      <c r="F23" s="88"/>
      <c r="G23" s="88"/>
      <c r="H23" s="88"/>
      <c r="I23" s="88"/>
      <c r="J23" s="88"/>
      <c r="K23" s="88"/>
      <c r="L23" s="89"/>
      <c r="M23" s="89"/>
      <c r="N23" s="89"/>
      <c r="O23" s="89"/>
      <c r="P23" s="89"/>
      <c r="Q23" s="89"/>
      <c r="R23" s="89"/>
      <c r="S23" s="89"/>
      <c r="T23" s="89"/>
      <c r="U23" s="6"/>
      <c r="W23" s="22">
        <f t="shared" si="2"/>
        <v>22</v>
      </c>
      <c r="X23" s="11" t="str">
        <f t="shared" si="0"/>
        <v>ยี่สิบสอง</v>
      </c>
      <c r="Y23" s="14">
        <f t="shared" si="1"/>
        <v>2558</v>
      </c>
      <c r="Z23" s="25"/>
    </row>
    <row r="24" spans="1:26" ht="27.75" customHeight="1">
      <c r="A24" s="89"/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6"/>
      <c r="W24" s="22">
        <f t="shared" si="2"/>
        <v>23</v>
      </c>
      <c r="X24" s="11" t="str">
        <f t="shared" si="0"/>
        <v>ยี่สิบสาม</v>
      </c>
      <c r="Y24" s="14">
        <f t="shared" si="1"/>
        <v>2559</v>
      </c>
      <c r="Z24" s="25"/>
    </row>
    <row r="25" spans="1:26" ht="27.75" customHeight="1">
      <c r="A25" s="90"/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6"/>
      <c r="W25" s="22">
        <f t="shared" si="2"/>
        <v>24</v>
      </c>
      <c r="X25" s="11" t="str">
        <f t="shared" si="0"/>
        <v>ยี่สิบสี่</v>
      </c>
      <c r="Y25" s="14">
        <f t="shared" si="1"/>
        <v>2560</v>
      </c>
      <c r="Z25" s="25"/>
    </row>
    <row r="26" spans="1:26" ht="30" customHeight="1">
      <c r="A26" s="34"/>
      <c r="B26" s="34"/>
      <c r="C26" s="34"/>
      <c r="D26" s="83" t="s">
        <v>63</v>
      </c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6"/>
      <c r="W26" s="22">
        <f t="shared" si="2"/>
        <v>25</v>
      </c>
      <c r="X26" s="11" t="str">
        <f t="shared" si="0"/>
        <v>ยี่สิบห้า</v>
      </c>
      <c r="Y26" s="14">
        <f t="shared" si="1"/>
        <v>2561</v>
      </c>
      <c r="Z26" s="25"/>
    </row>
    <row r="27" spans="1:26" ht="28.5" customHeight="1">
      <c r="A27" s="68" t="s">
        <v>18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"/>
      <c r="W27" s="22">
        <f t="shared" si="2"/>
        <v>26</v>
      </c>
      <c r="X27" s="11" t="str">
        <f t="shared" si="0"/>
        <v>ยี่สิบหก</v>
      </c>
      <c r="Y27" s="14">
        <f t="shared" si="1"/>
        <v>2562</v>
      </c>
      <c r="Z27" s="25"/>
    </row>
    <row r="28" spans="1:26" ht="24.7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4" t="s">
        <v>133</v>
      </c>
      <c r="T28" s="4"/>
      <c r="U28" s="6"/>
      <c r="W28" s="22">
        <f t="shared" si="2"/>
        <v>27</v>
      </c>
      <c r="X28" s="11" t="str">
        <f t="shared" si="0"/>
        <v>ยี่สิบเจ็ด</v>
      </c>
      <c r="Y28" s="14">
        <f>+Y29-1</f>
        <v>2563</v>
      </c>
      <c r="Z28" s="25"/>
    </row>
    <row r="29" spans="1:26" ht="27.75" customHeight="1">
      <c r="A29" s="5"/>
      <c r="B29" s="7"/>
      <c r="C29" s="7"/>
      <c r="D29" s="7"/>
      <c r="E29" s="7"/>
      <c r="F29" s="7"/>
      <c r="G29" s="7"/>
      <c r="H29" s="7"/>
      <c r="I29" s="7"/>
      <c r="J29" s="5"/>
      <c r="K29" s="8" t="s">
        <v>23</v>
      </c>
      <c r="L29" s="7"/>
      <c r="M29" s="7"/>
      <c r="N29" s="7"/>
      <c r="O29" s="7"/>
      <c r="P29" s="7"/>
      <c r="Q29" s="7"/>
      <c r="R29" s="7"/>
      <c r="S29" s="7"/>
      <c r="T29" s="7"/>
      <c r="U29" s="7"/>
      <c r="W29" s="22">
        <f t="shared" si="2"/>
        <v>28</v>
      </c>
      <c r="X29" s="11" t="str">
        <f t="shared" si="0"/>
        <v>ยี่สิบแปด</v>
      </c>
      <c r="Y29" s="14">
        <f ca="1">YEAR(NOW())-IF(MONTH(NOW())&lt;3,1,0)+541</f>
        <v>2564</v>
      </c>
      <c r="Z29" s="25"/>
    </row>
    <row r="30" spans="1:26" ht="30" customHeight="1">
      <c r="A30" s="56"/>
      <c r="B30" s="56"/>
      <c r="C30" s="56"/>
      <c r="D30" s="68" t="s">
        <v>99</v>
      </c>
      <c r="E30" s="68"/>
      <c r="F30" s="68"/>
      <c r="G30" s="68"/>
      <c r="H30" s="68"/>
      <c r="I30" s="68"/>
      <c r="J30" s="68"/>
      <c r="K30" s="68"/>
      <c r="L30" s="68"/>
      <c r="M30" s="68"/>
      <c r="N30" s="89"/>
      <c r="O30" s="89"/>
      <c r="P30" s="89"/>
      <c r="Q30" s="89"/>
      <c r="R30" s="89"/>
      <c r="S30" s="89"/>
      <c r="T30" s="89"/>
      <c r="U30" s="6"/>
      <c r="W30" s="22">
        <f t="shared" si="2"/>
        <v>29</v>
      </c>
      <c r="X30" s="11" t="str">
        <f t="shared" si="0"/>
        <v>ยี่สิบเก้า</v>
      </c>
      <c r="Y30" s="14">
        <f aca="true" t="shared" si="3" ref="Y30:Y58">Y29+1</f>
        <v>2565</v>
      </c>
      <c r="Z30" s="25"/>
    </row>
    <row r="31" spans="1:26" ht="24.75" customHeight="1">
      <c r="A31" s="89"/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6"/>
      <c r="W31" s="22">
        <f t="shared" si="2"/>
        <v>30</v>
      </c>
      <c r="X31" s="11" t="str">
        <f t="shared" si="0"/>
        <v>สามสิบ</v>
      </c>
      <c r="Y31" s="14">
        <f t="shared" si="3"/>
        <v>2566</v>
      </c>
      <c r="Z31" s="25"/>
    </row>
    <row r="32" spans="1:26" ht="24.75" customHeight="1">
      <c r="A32" s="90"/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6"/>
      <c r="W32" s="22">
        <f t="shared" si="2"/>
        <v>31</v>
      </c>
      <c r="X32" s="11" t="str">
        <f t="shared" si="0"/>
        <v>สามสิบเอ็ด</v>
      </c>
      <c r="Y32" s="14">
        <f t="shared" si="3"/>
        <v>2567</v>
      </c>
      <c r="Z32" s="25"/>
    </row>
    <row r="33" spans="1:26" ht="30" customHeight="1">
      <c r="A33" s="83" t="s">
        <v>100</v>
      </c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6"/>
      <c r="W33" s="22">
        <f t="shared" si="2"/>
        <v>32</v>
      </c>
      <c r="X33" s="11" t="str">
        <f t="shared" si="0"/>
        <v>สามสิบสอง</v>
      </c>
      <c r="Y33" s="14">
        <f t="shared" si="3"/>
        <v>2568</v>
      </c>
      <c r="Z33" s="25"/>
    </row>
    <row r="34" spans="1:26" ht="30" customHeight="1">
      <c r="A34" s="14"/>
      <c r="B34" s="14"/>
      <c r="C34" s="14"/>
      <c r="D34" s="88" t="s">
        <v>131</v>
      </c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14"/>
      <c r="U34" s="6"/>
      <c r="W34" s="22">
        <f t="shared" si="2"/>
        <v>33</v>
      </c>
      <c r="X34" s="11" t="str">
        <f t="shared" si="0"/>
        <v>สามสิบสาม</v>
      </c>
      <c r="Y34" s="14">
        <f t="shared" si="3"/>
        <v>2569</v>
      </c>
      <c r="Z34" s="25"/>
    </row>
    <row r="35" spans="1:26" ht="30" customHeight="1">
      <c r="A35" s="88" t="s">
        <v>83</v>
      </c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14"/>
      <c r="N35" s="14"/>
      <c r="O35" s="14"/>
      <c r="P35" s="14"/>
      <c r="Q35" s="14"/>
      <c r="R35" s="14"/>
      <c r="S35" s="14"/>
      <c r="T35" s="14"/>
      <c r="U35" s="6"/>
      <c r="W35" s="22">
        <f t="shared" si="2"/>
        <v>34</v>
      </c>
      <c r="X35" s="11" t="str">
        <f t="shared" si="0"/>
        <v>สามสิบสี่</v>
      </c>
      <c r="Y35" s="14">
        <f t="shared" si="3"/>
        <v>2570</v>
      </c>
      <c r="Z35" s="25"/>
    </row>
    <row r="36" spans="1:26" ht="30" customHeight="1">
      <c r="A36" s="14"/>
      <c r="B36" s="14"/>
      <c r="C36" s="14"/>
      <c r="D36" s="88" t="s">
        <v>84</v>
      </c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14"/>
      <c r="U36" s="6"/>
      <c r="W36" s="22">
        <f t="shared" si="2"/>
        <v>35</v>
      </c>
      <c r="X36" s="11" t="str">
        <f t="shared" si="0"/>
        <v>สามสิบห้า</v>
      </c>
      <c r="Y36" s="14">
        <f t="shared" si="3"/>
        <v>2571</v>
      </c>
      <c r="Z36" s="25"/>
    </row>
    <row r="37" spans="1:26" ht="30" customHeight="1">
      <c r="A37" s="88" t="s">
        <v>85</v>
      </c>
      <c r="B37" s="88"/>
      <c r="C37" s="88"/>
      <c r="D37" s="88"/>
      <c r="E37" s="88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6"/>
      <c r="W37" s="22">
        <f t="shared" si="2"/>
        <v>36</v>
      </c>
      <c r="X37" s="11" t="str">
        <f t="shared" si="0"/>
        <v>สามสิบหก</v>
      </c>
      <c r="Y37" s="14">
        <f t="shared" si="3"/>
        <v>2572</v>
      </c>
      <c r="Z37" s="25"/>
    </row>
    <row r="38" spans="1:26" ht="30" customHeight="1">
      <c r="A38" s="56"/>
      <c r="B38" s="56"/>
      <c r="C38" s="56"/>
      <c r="D38" s="68" t="s">
        <v>118</v>
      </c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"/>
      <c r="W38" s="22">
        <f t="shared" si="2"/>
        <v>37</v>
      </c>
      <c r="X38" s="11" t="str">
        <f t="shared" si="0"/>
        <v>สามสิบเจ็ด</v>
      </c>
      <c r="Y38" s="14">
        <f t="shared" si="3"/>
        <v>2573</v>
      </c>
      <c r="Z38" s="25"/>
    </row>
    <row r="39" spans="1:26" ht="30" customHeight="1">
      <c r="A39" s="68" t="s">
        <v>86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"/>
      <c r="W39" s="22">
        <f t="shared" si="2"/>
        <v>38</v>
      </c>
      <c r="X39" s="11" t="str">
        <f t="shared" si="0"/>
        <v>สามสิบแปด</v>
      </c>
      <c r="Y39" s="14">
        <f t="shared" si="3"/>
        <v>2574</v>
      </c>
      <c r="Z39" s="25"/>
    </row>
    <row r="40" spans="1:26" ht="30" customHeight="1">
      <c r="A40" s="56"/>
      <c r="B40" s="56"/>
      <c r="C40" s="56"/>
      <c r="D40" s="68" t="s">
        <v>47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"/>
      <c r="W40" s="22">
        <f t="shared" si="2"/>
        <v>39</v>
      </c>
      <c r="X40" s="11" t="str">
        <f t="shared" si="0"/>
        <v>สามสิบเก้า</v>
      </c>
      <c r="Y40" s="14">
        <f t="shared" si="3"/>
        <v>2575</v>
      </c>
      <c r="Z40" s="25"/>
    </row>
    <row r="41" spans="1:26" ht="30" customHeight="1">
      <c r="A41" s="68" t="s">
        <v>130</v>
      </c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"/>
      <c r="W41" s="22">
        <f t="shared" si="2"/>
        <v>40</v>
      </c>
      <c r="X41" s="11" t="str">
        <f t="shared" si="0"/>
        <v>สี่สิบ</v>
      </c>
      <c r="Y41" s="14">
        <f t="shared" si="3"/>
        <v>2576</v>
      </c>
      <c r="Z41" s="25"/>
    </row>
    <row r="42" spans="1:26" ht="30" customHeight="1">
      <c r="A42" s="68" t="s">
        <v>48</v>
      </c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"/>
      <c r="W42" s="22">
        <f t="shared" si="2"/>
        <v>41</v>
      </c>
      <c r="X42" s="11" t="str">
        <f t="shared" si="0"/>
        <v>สี่สิบเอ็ด</v>
      </c>
      <c r="Y42" s="14">
        <f t="shared" si="3"/>
        <v>2577</v>
      </c>
      <c r="Z42" s="25"/>
    </row>
    <row r="43" spans="1:26" ht="30" customHeight="1">
      <c r="A43" s="68" t="s">
        <v>49</v>
      </c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"/>
      <c r="W43" s="22">
        <f t="shared" si="2"/>
        <v>42</v>
      </c>
      <c r="X43" s="11" t="str">
        <f t="shared" si="0"/>
        <v>สี่สิบสอง</v>
      </c>
      <c r="Y43" s="14">
        <f t="shared" si="3"/>
        <v>2578</v>
      </c>
      <c r="Z43" s="25"/>
    </row>
    <row r="44" spans="1:26" ht="30" customHeight="1">
      <c r="A44" s="68" t="s">
        <v>112</v>
      </c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"/>
      <c r="W44" s="22">
        <f t="shared" si="2"/>
        <v>43</v>
      </c>
      <c r="X44" s="11" t="str">
        <f t="shared" si="0"/>
        <v>สี่สิบสาม</v>
      </c>
      <c r="Y44" s="14">
        <f t="shared" si="3"/>
        <v>2579</v>
      </c>
      <c r="Z44" s="25"/>
    </row>
    <row r="45" spans="1:26" ht="30" customHeight="1">
      <c r="A45" s="68" t="s">
        <v>50</v>
      </c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"/>
      <c r="W45" s="22">
        <f t="shared" si="2"/>
        <v>44</v>
      </c>
      <c r="X45" s="11" t="str">
        <f t="shared" si="0"/>
        <v>สี่สิบสี่</v>
      </c>
      <c r="Y45" s="14">
        <f t="shared" si="3"/>
        <v>2580</v>
      </c>
      <c r="Z45" s="25"/>
    </row>
    <row r="46" spans="1:26" ht="30" customHeight="1">
      <c r="A46" s="68" t="s">
        <v>87</v>
      </c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"/>
      <c r="W46" s="22">
        <f t="shared" si="2"/>
        <v>45</v>
      </c>
      <c r="X46" s="11" t="str">
        <f t="shared" si="0"/>
        <v>สี่สิบห้า</v>
      </c>
      <c r="Y46" s="14">
        <f t="shared" si="3"/>
        <v>2581</v>
      </c>
      <c r="Z46" s="25"/>
    </row>
    <row r="47" spans="1:26" ht="30" customHeight="1">
      <c r="A47" s="68" t="s">
        <v>111</v>
      </c>
      <c r="B47" s="68"/>
      <c r="C47" s="68"/>
      <c r="D47" s="68"/>
      <c r="E47" s="68"/>
      <c r="F47" s="68"/>
      <c r="G47" s="68"/>
      <c r="H47" s="68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6"/>
      <c r="W47" s="22">
        <f t="shared" si="2"/>
        <v>46</v>
      </c>
      <c r="X47" s="11" t="str">
        <f t="shared" si="0"/>
        <v>สี่สิบหก</v>
      </c>
      <c r="Y47" s="14">
        <f t="shared" si="3"/>
        <v>2582</v>
      </c>
      <c r="Z47" s="25"/>
    </row>
    <row r="48" spans="1:26" ht="30" customHeight="1">
      <c r="A48" s="56"/>
      <c r="B48" s="56"/>
      <c r="C48" s="56"/>
      <c r="D48" s="68" t="s">
        <v>52</v>
      </c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"/>
      <c r="W48" s="22">
        <f t="shared" si="2"/>
        <v>47</v>
      </c>
      <c r="X48" s="11" t="str">
        <f t="shared" si="0"/>
        <v>สี่สิบเจ็ด</v>
      </c>
      <c r="Y48" s="14">
        <f t="shared" si="3"/>
        <v>2583</v>
      </c>
      <c r="Z48" s="25"/>
    </row>
    <row r="49" spans="1:26" ht="30" customHeight="1">
      <c r="A49" s="68" t="s">
        <v>58</v>
      </c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"/>
      <c r="W49" s="22">
        <f t="shared" si="2"/>
        <v>48</v>
      </c>
      <c r="X49" s="11" t="str">
        <f t="shared" si="0"/>
        <v>สี่สิบแปด</v>
      </c>
      <c r="Y49" s="14">
        <f t="shared" si="3"/>
        <v>2584</v>
      </c>
      <c r="Z49" s="25"/>
    </row>
    <row r="50" spans="1:26" ht="30" customHeight="1">
      <c r="A50" s="68" t="s">
        <v>53</v>
      </c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"/>
      <c r="W50" s="22">
        <f t="shared" si="2"/>
        <v>49</v>
      </c>
      <c r="X50" s="11" t="str">
        <f t="shared" si="0"/>
        <v>สี่สิบเก้า</v>
      </c>
      <c r="Y50" s="14">
        <f t="shared" si="3"/>
        <v>2585</v>
      </c>
      <c r="Z50" s="25"/>
    </row>
    <row r="51" spans="1:26" ht="30" customHeight="1">
      <c r="A51" s="68" t="s">
        <v>101</v>
      </c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5"/>
      <c r="T51" s="5"/>
      <c r="U51" s="6"/>
      <c r="W51" s="22">
        <f t="shared" si="2"/>
        <v>50</v>
      </c>
      <c r="X51" s="11" t="str">
        <f t="shared" si="0"/>
        <v>ห้าสิบ</v>
      </c>
      <c r="Y51" s="14">
        <f t="shared" si="3"/>
        <v>2586</v>
      </c>
      <c r="Z51" s="25"/>
    </row>
    <row r="52" spans="1:26" ht="30" customHeight="1">
      <c r="A52" s="68" t="s">
        <v>88</v>
      </c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"/>
      <c r="W52" s="22">
        <f t="shared" si="2"/>
        <v>51</v>
      </c>
      <c r="X52" s="11" t="str">
        <f t="shared" si="0"/>
        <v>ห้าสิบเอ็ด</v>
      </c>
      <c r="Y52" s="14">
        <f t="shared" si="3"/>
        <v>2587</v>
      </c>
      <c r="Z52" s="25"/>
    </row>
    <row r="53" spans="1:26" ht="30" customHeight="1">
      <c r="A53" s="56"/>
      <c r="B53" s="56"/>
      <c r="C53" s="56"/>
      <c r="D53" s="68" t="s">
        <v>13</v>
      </c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"/>
      <c r="W53" s="22">
        <f t="shared" si="2"/>
        <v>52</v>
      </c>
      <c r="X53" s="11" t="str">
        <f t="shared" si="0"/>
        <v>ห้าสิบสอง</v>
      </c>
      <c r="Y53" s="14">
        <f t="shared" si="3"/>
        <v>2588</v>
      </c>
      <c r="Z53" s="25"/>
    </row>
    <row r="54" spans="1:26" ht="30" customHeight="1">
      <c r="A54" s="68" t="s">
        <v>14</v>
      </c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"/>
      <c r="W54" s="22">
        <f t="shared" si="2"/>
        <v>53</v>
      </c>
      <c r="X54" s="11" t="str">
        <f t="shared" si="0"/>
        <v>ห้าสิบสาม</v>
      </c>
      <c r="Y54" s="14">
        <f t="shared" si="3"/>
        <v>2589</v>
      </c>
      <c r="Z54" s="25"/>
    </row>
    <row r="55" spans="1:26" ht="30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6"/>
      <c r="W55" s="22">
        <f t="shared" si="2"/>
        <v>54</v>
      </c>
      <c r="X55" s="11" t="str">
        <f t="shared" si="0"/>
        <v>ห้าสิบสี่</v>
      </c>
      <c r="Y55" s="14">
        <f t="shared" si="3"/>
        <v>2590</v>
      </c>
      <c r="Z55" s="25"/>
    </row>
    <row r="56" spans="1:26" ht="30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87" t="s">
        <v>134</v>
      </c>
      <c r="R56" s="87"/>
      <c r="S56" s="87"/>
      <c r="T56" s="87"/>
      <c r="U56" s="6"/>
      <c r="W56" s="22">
        <f t="shared" si="2"/>
        <v>55</v>
      </c>
      <c r="X56" s="11" t="str">
        <f t="shared" si="0"/>
        <v>ห้าสิบห้า</v>
      </c>
      <c r="Y56" s="14">
        <f t="shared" si="3"/>
        <v>2591</v>
      </c>
      <c r="Z56" s="25"/>
    </row>
    <row r="57" spans="1:26" ht="27.7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 t="s">
        <v>89</v>
      </c>
      <c r="L57" s="5"/>
      <c r="M57" s="5"/>
      <c r="N57" s="5"/>
      <c r="O57" s="5"/>
      <c r="P57" s="5"/>
      <c r="Q57" s="5"/>
      <c r="R57" s="5"/>
      <c r="S57" s="5"/>
      <c r="T57" s="5"/>
      <c r="U57" s="6"/>
      <c r="W57" s="22">
        <f t="shared" si="2"/>
        <v>56</v>
      </c>
      <c r="X57" s="11" t="str">
        <f t="shared" si="0"/>
        <v>ห้าสิบหก</v>
      </c>
      <c r="Y57" s="14">
        <f t="shared" si="3"/>
        <v>2592</v>
      </c>
      <c r="Z57" s="25"/>
    </row>
    <row r="58" spans="1:26" ht="30" customHeight="1">
      <c r="A58" s="56"/>
      <c r="B58" s="56"/>
      <c r="C58" s="56"/>
      <c r="D58" s="68" t="s">
        <v>19</v>
      </c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"/>
      <c r="W58" s="22">
        <f t="shared" si="2"/>
        <v>57</v>
      </c>
      <c r="X58" s="11" t="str">
        <f t="shared" si="0"/>
        <v>ห้าสิบเจ็ด</v>
      </c>
      <c r="Y58" s="14">
        <f t="shared" si="3"/>
        <v>2593</v>
      </c>
      <c r="Z58" s="25"/>
    </row>
    <row r="59" spans="1:26" ht="30" customHeight="1">
      <c r="A59" s="68" t="s">
        <v>90</v>
      </c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"/>
      <c r="W59" s="22">
        <f t="shared" si="2"/>
        <v>58</v>
      </c>
      <c r="X59" s="11" t="str">
        <f t="shared" si="0"/>
        <v>ห้าสิบแปด</v>
      </c>
      <c r="Y59" s="14"/>
      <c r="Z59" s="25"/>
    </row>
    <row r="60" spans="1:26" ht="30" customHeight="1">
      <c r="A60" s="68" t="s">
        <v>102</v>
      </c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"/>
      <c r="W60" s="22">
        <f t="shared" si="2"/>
        <v>59</v>
      </c>
      <c r="X60" s="11" t="str">
        <f t="shared" si="0"/>
        <v>ห้าสิบเก้า</v>
      </c>
      <c r="Y60" s="14"/>
      <c r="Z60" s="25"/>
    </row>
    <row r="61" spans="1:26" ht="30" customHeight="1">
      <c r="A61" s="56"/>
      <c r="B61" s="56"/>
      <c r="C61" s="56"/>
      <c r="D61" s="68" t="s">
        <v>24</v>
      </c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"/>
      <c r="W61" s="22">
        <f t="shared" si="2"/>
        <v>60</v>
      </c>
      <c r="X61" s="11" t="str">
        <f t="shared" si="0"/>
        <v>หกสิบ</v>
      </c>
      <c r="Y61" s="14" t="s">
        <v>68</v>
      </c>
      <c r="Z61" s="25" t="e">
        <f>DAY(EOMONTH("01/"&amp;VLOOKUP(M4,$Y$67:$Z$78,2)&amp;"/"&amp;(S4-543),0))</f>
        <v>#N/A</v>
      </c>
    </row>
    <row r="62" spans="1:26" ht="30" customHeight="1">
      <c r="A62" s="68" t="s">
        <v>21</v>
      </c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"/>
      <c r="W62" s="22">
        <f t="shared" si="2"/>
        <v>61</v>
      </c>
      <c r="X62" s="11" t="str">
        <f t="shared" si="0"/>
        <v>หกสิบเอ็ด</v>
      </c>
      <c r="Y62" s="14" t="s">
        <v>68</v>
      </c>
      <c r="Z62" s="25" t="e">
        <f>DAY(EOMONTH("01/"&amp;VLOOKUP(F7,$Y$67:$Z$78,2)&amp;"/"&amp;(J7-543),0))</f>
        <v>#N/A</v>
      </c>
    </row>
    <row r="63" spans="1:26" ht="30" customHeight="1">
      <c r="A63" s="56"/>
      <c r="B63" s="56"/>
      <c r="C63" s="56"/>
      <c r="D63" s="68" t="s">
        <v>27</v>
      </c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86"/>
      <c r="P63" s="86"/>
      <c r="Q63" s="60">
        <f>IF(O63="","","("&amp;_xlfn.BAHTTEXT(O63)&amp;")")</f>
      </c>
      <c r="R63" s="60"/>
      <c r="S63" s="60"/>
      <c r="T63" s="60"/>
      <c r="U63" s="5"/>
      <c r="W63" s="22">
        <f t="shared" si="2"/>
        <v>62</v>
      </c>
      <c r="X63" s="11" t="str">
        <f t="shared" si="0"/>
        <v>หกสิบสอง</v>
      </c>
      <c r="Y63" s="14" t="s">
        <v>68</v>
      </c>
      <c r="Z63" s="25" t="e">
        <f>DAY(EOMONTH("01/"&amp;VLOOKUP(B12,$Y$67:$Z$78,2)&amp;"/"&amp;(G12-543),0))</f>
        <v>#N/A</v>
      </c>
    </row>
    <row r="64" spans="1:26" ht="30" customHeight="1">
      <c r="A64" s="68" t="s">
        <v>28</v>
      </c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"/>
      <c r="W64" s="22">
        <f t="shared" si="2"/>
        <v>63</v>
      </c>
      <c r="X64" s="11" t="str">
        <f t="shared" si="0"/>
        <v>หกสิบสาม</v>
      </c>
      <c r="Y64" s="14" t="s">
        <v>68</v>
      </c>
      <c r="Z64" s="25" t="e">
        <f>DAY(EOMONTH("01/"&amp;VLOOKUP(L72,$Y$67:$Z$78,2)&amp;"/"&amp;(Q72-543),0))</f>
        <v>#N/A</v>
      </c>
    </row>
    <row r="65" spans="1:26" ht="30" customHeight="1">
      <c r="A65" s="68" t="s">
        <v>22</v>
      </c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"/>
      <c r="W65" s="22">
        <f t="shared" si="2"/>
        <v>64</v>
      </c>
      <c r="X65" s="11" t="str">
        <f t="shared" si="0"/>
        <v>หกสิบสี่</v>
      </c>
      <c r="Y65" s="5" t="s">
        <v>69</v>
      </c>
      <c r="Z65" s="25" t="e">
        <f>VLOOKUP(WEEKDAY(G72&amp;"/"&amp;VLOOKUP(L72,$Y$67:$Z$78,2)&amp;"/"&amp;(Q72-543),1),$Y$80:$Z$85,2)</f>
        <v>#N/A</v>
      </c>
    </row>
    <row r="66" spans="1:26" ht="30" customHeight="1" hidden="1">
      <c r="A66" s="56"/>
      <c r="B66" s="56"/>
      <c r="C66" s="56"/>
      <c r="D66" s="74" t="s">
        <v>121</v>
      </c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6"/>
      <c r="W66" s="22">
        <f t="shared" si="2"/>
        <v>65</v>
      </c>
      <c r="X66" s="11" t="str">
        <f aca="true" t="shared" si="4" ref="X66:X112">SUBSTITUTE(_xlfn.BAHTTEXT(W66),"บาทถ้วน","")</f>
        <v>หกสิบห้า</v>
      </c>
      <c r="Y66" s="14"/>
      <c r="Z66" s="25"/>
    </row>
    <row r="67" spans="1:26" ht="30" customHeight="1" hidden="1">
      <c r="A67" s="74" t="s">
        <v>122</v>
      </c>
      <c r="B67" s="74"/>
      <c r="C67" s="74"/>
      <c r="D67" s="75"/>
      <c r="E67" s="75"/>
      <c r="F67" s="60">
        <f>IF(D67="","","("&amp;_xlfn.BAHTTEXT(D67)&amp;")")</f>
      </c>
      <c r="G67" s="60"/>
      <c r="H67" s="60"/>
      <c r="I67" s="60"/>
      <c r="J67" s="74" t="s">
        <v>123</v>
      </c>
      <c r="K67" s="74"/>
      <c r="L67" s="74"/>
      <c r="M67" s="74"/>
      <c r="N67" s="74"/>
      <c r="O67" s="67"/>
      <c r="P67" s="67"/>
      <c r="Q67" s="67"/>
      <c r="R67" s="67"/>
      <c r="S67" s="67"/>
      <c r="T67" s="67"/>
      <c r="U67" s="6"/>
      <c r="W67" s="22">
        <f aca="true" t="shared" si="5" ref="W67:W112">W66+1</f>
        <v>66</v>
      </c>
      <c r="X67" s="11" t="str">
        <f t="shared" si="4"/>
        <v>หกสิบหก</v>
      </c>
      <c r="Y67" s="14" t="s">
        <v>38</v>
      </c>
      <c r="Z67" s="25">
        <v>7</v>
      </c>
    </row>
    <row r="68" spans="1:26" ht="30" customHeight="1" hidden="1">
      <c r="A68" s="68" t="s">
        <v>124</v>
      </c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W68" s="22">
        <f t="shared" si="5"/>
        <v>67</v>
      </c>
      <c r="X68" s="11" t="str">
        <f t="shared" si="4"/>
        <v>หกสิบเจ็ด</v>
      </c>
      <c r="Y68" s="14" t="s">
        <v>40</v>
      </c>
      <c r="Z68" s="25">
        <v>9</v>
      </c>
    </row>
    <row r="69" spans="1:26" ht="30" customHeight="1">
      <c r="A69" s="56"/>
      <c r="B69" s="56"/>
      <c r="C69" s="56"/>
      <c r="D69" s="68" t="s">
        <v>30</v>
      </c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16"/>
      <c r="R69" s="10">
        <f>IF(Q69&gt;0,"ปี","")</f>
      </c>
      <c r="S69" s="17"/>
      <c r="T69" s="10">
        <f>IF(S69&gt;0,"เดือน","")</f>
      </c>
      <c r="U69" s="5"/>
      <c r="W69" s="22">
        <f t="shared" si="5"/>
        <v>68</v>
      </c>
      <c r="X69" s="11" t="str">
        <f t="shared" si="4"/>
        <v>หกสิบแปด</v>
      </c>
      <c r="Y69" s="14" t="s">
        <v>34</v>
      </c>
      <c r="Z69" s="25">
        <v>2</v>
      </c>
    </row>
    <row r="70" spans="1:26" ht="30" customHeight="1">
      <c r="A70" s="57">
        <f>IF(Q69+S69&gt;0,"("&amp;IF(Q69&gt;0,VLOOKUP(Q69,num_table,2)&amp;R69,"")&amp;IF(S69&gt;0,VLOOKUP(S69,num_table,2)&amp;T69,"")&amp;")","")</f>
      </c>
      <c r="B70" s="57"/>
      <c r="C70" s="57"/>
      <c r="D70" s="57"/>
      <c r="E70" s="57"/>
      <c r="F70" s="68" t="s">
        <v>59</v>
      </c>
      <c r="G70" s="68"/>
      <c r="H70" s="68"/>
      <c r="I70" s="68"/>
      <c r="J70" s="68"/>
      <c r="K70" s="68"/>
      <c r="L70" s="68"/>
      <c r="M70" s="68"/>
      <c r="N70" s="68"/>
      <c r="O70" s="84"/>
      <c r="P70" s="84"/>
      <c r="Q70" s="85" t="s">
        <v>31</v>
      </c>
      <c r="R70" s="85"/>
      <c r="S70" s="84"/>
      <c r="T70" s="84"/>
      <c r="U70" s="9"/>
      <c r="W70" s="22">
        <f t="shared" si="5"/>
        <v>69</v>
      </c>
      <c r="X70" s="11" t="str">
        <f t="shared" si="4"/>
        <v>หกสิบเก้า</v>
      </c>
      <c r="Y70" s="14" t="s">
        <v>41</v>
      </c>
      <c r="Z70" s="25">
        <v>10</v>
      </c>
    </row>
    <row r="71" spans="1:26" ht="30" customHeight="1">
      <c r="A71" s="76" t="s">
        <v>119</v>
      </c>
      <c r="B71" s="76"/>
      <c r="C71" s="76"/>
      <c r="D71" s="76"/>
      <c r="E71" s="77"/>
      <c r="F71" s="77"/>
      <c r="G71" s="77"/>
      <c r="H71" s="9" t="s">
        <v>7</v>
      </c>
      <c r="I71" s="78">
        <f>IF(E71="","","(-"&amp;_xlfn.BAHTTEXT(E71)&amp;"-)")</f>
      </c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6"/>
      <c r="W71" s="22">
        <f t="shared" si="5"/>
        <v>70</v>
      </c>
      <c r="X71" s="11" t="str">
        <f t="shared" si="4"/>
        <v>เจ็ดสิบ</v>
      </c>
      <c r="Y71" s="14" t="s">
        <v>43</v>
      </c>
      <c r="Z71" s="25">
        <v>12</v>
      </c>
    </row>
    <row r="72" spans="1:26" ht="30" customHeight="1">
      <c r="A72" s="79" t="s">
        <v>64</v>
      </c>
      <c r="B72" s="79"/>
      <c r="C72" s="79"/>
      <c r="D72" s="79"/>
      <c r="E72" s="79"/>
      <c r="F72" s="79"/>
      <c r="G72" s="2"/>
      <c r="H72" s="56" t="str">
        <f>IF(A71="เป็นเงินปีละ","เดือน","ของทุกเดือน ตั้งแต่")</f>
        <v>เดือน</v>
      </c>
      <c r="I72" s="56"/>
      <c r="J72" s="56"/>
      <c r="K72" s="56"/>
      <c r="L72" s="80"/>
      <c r="M72" s="80"/>
      <c r="N72" s="80"/>
      <c r="O72" s="81" t="str">
        <f>IF(I71="ของทุกเดือน","","พ.ศ.")</f>
        <v>พ.ศ.</v>
      </c>
      <c r="P72" s="81"/>
      <c r="Q72" s="82"/>
      <c r="R72" s="82"/>
      <c r="S72" s="83" t="str">
        <f>IF(H65="ของทุกเดือน ตั้งแต่","","ของปีนั้น ๆ")</f>
        <v>ของปีนั้น ๆ</v>
      </c>
      <c r="T72" s="83"/>
      <c r="U72" s="6"/>
      <c r="W72" s="22">
        <f t="shared" si="5"/>
        <v>71</v>
      </c>
      <c r="X72" s="11" t="str">
        <f t="shared" si="4"/>
        <v>เจ็ดสิบเอ็ด</v>
      </c>
      <c r="Y72" s="14" t="s">
        <v>42</v>
      </c>
      <c r="Z72" s="25">
        <v>11</v>
      </c>
    </row>
    <row r="73" spans="1:26" ht="27.75" customHeight="1">
      <c r="A73" s="68" t="s">
        <v>120</v>
      </c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"/>
      <c r="W73" s="22">
        <f t="shared" si="5"/>
        <v>72</v>
      </c>
      <c r="X73" s="11" t="str">
        <f t="shared" si="4"/>
        <v>เจ็ดสิบสอง</v>
      </c>
      <c r="Y73" s="14" t="s">
        <v>36</v>
      </c>
      <c r="Z73" s="25">
        <v>5</v>
      </c>
    </row>
    <row r="74" spans="1:26" ht="27.75" customHeight="1">
      <c r="A74" s="56"/>
      <c r="B74" s="56"/>
      <c r="C74" s="56"/>
      <c r="D74" s="68" t="s">
        <v>135</v>
      </c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"/>
      <c r="W74" s="22">
        <f t="shared" si="5"/>
        <v>73</v>
      </c>
      <c r="X74" s="11" t="str">
        <f t="shared" si="4"/>
        <v>เจ็ดสิบสาม</v>
      </c>
      <c r="Y74" s="14" t="s">
        <v>33</v>
      </c>
      <c r="Z74" s="25">
        <v>1</v>
      </c>
    </row>
    <row r="75" spans="1:26" ht="27.75" customHeight="1">
      <c r="A75" s="68" t="s">
        <v>136</v>
      </c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"/>
      <c r="W75" s="22">
        <f t="shared" si="5"/>
        <v>74</v>
      </c>
      <c r="X75" s="11" t="str">
        <f t="shared" si="4"/>
        <v>เจ็ดสิบสี่</v>
      </c>
      <c r="Y75" s="14" t="s">
        <v>37</v>
      </c>
      <c r="Z75" s="25">
        <v>6</v>
      </c>
    </row>
    <row r="76" spans="1:26" ht="27.75" customHeight="1">
      <c r="A76" s="56"/>
      <c r="B76" s="56"/>
      <c r="C76" s="56"/>
      <c r="D76" s="68" t="s">
        <v>54</v>
      </c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"/>
      <c r="W76" s="22">
        <f t="shared" si="5"/>
        <v>75</v>
      </c>
      <c r="X76" s="11" t="str">
        <f t="shared" si="4"/>
        <v>เจ็ดสิบห้า</v>
      </c>
      <c r="Y76" s="14" t="s">
        <v>35</v>
      </c>
      <c r="Z76" s="25">
        <v>3</v>
      </c>
    </row>
    <row r="77" spans="1:26" ht="27.75" customHeight="1">
      <c r="A77" s="68" t="s">
        <v>62</v>
      </c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"/>
      <c r="W77" s="22">
        <f t="shared" si="5"/>
        <v>76</v>
      </c>
      <c r="X77" s="11" t="str">
        <f t="shared" si="4"/>
        <v>เจ็ดสิบหก</v>
      </c>
      <c r="Y77" s="14" t="s">
        <v>32</v>
      </c>
      <c r="Z77" s="25">
        <v>4</v>
      </c>
    </row>
    <row r="78" spans="1:26" ht="27.75" customHeight="1">
      <c r="A78" s="68" t="s">
        <v>55</v>
      </c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"/>
      <c r="W78" s="22">
        <f t="shared" si="5"/>
        <v>77</v>
      </c>
      <c r="X78" s="11" t="str">
        <f t="shared" si="4"/>
        <v>เจ็ดสิบเจ็ด</v>
      </c>
      <c r="Y78" s="14" t="s">
        <v>39</v>
      </c>
      <c r="Z78" s="25">
        <v>8</v>
      </c>
    </row>
    <row r="79" spans="1:26" ht="27.75" customHeight="1">
      <c r="A79" s="68" t="s">
        <v>108</v>
      </c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"/>
      <c r="W79" s="22">
        <f t="shared" si="5"/>
        <v>78</v>
      </c>
      <c r="X79" s="11" t="str">
        <f t="shared" si="4"/>
        <v>เจ็ดสิบแปด</v>
      </c>
      <c r="Y79" s="14"/>
      <c r="Z79" s="25"/>
    </row>
    <row r="80" spans="1:26" ht="27.75" customHeight="1">
      <c r="A80" s="68" t="s">
        <v>60</v>
      </c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"/>
      <c r="W80" s="22">
        <f t="shared" si="5"/>
        <v>79</v>
      </c>
      <c r="X80" s="11" t="str">
        <f t="shared" si="4"/>
        <v>เจ็ดสิบเก้า</v>
      </c>
      <c r="Y80" s="14">
        <v>1</v>
      </c>
      <c r="Z80" s="25" t="s">
        <v>70</v>
      </c>
    </row>
    <row r="81" spans="1:26" ht="30" customHeight="1">
      <c r="A81" s="56"/>
      <c r="B81" s="56"/>
      <c r="C81" s="56"/>
      <c r="D81" s="68" t="s">
        <v>109</v>
      </c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"/>
      <c r="W81" s="22">
        <f t="shared" si="5"/>
        <v>80</v>
      </c>
      <c r="X81" s="11" t="str">
        <f t="shared" si="4"/>
        <v>แปดสิบ</v>
      </c>
      <c r="Y81" s="14">
        <v>2</v>
      </c>
      <c r="Z81" s="25" t="s">
        <v>71</v>
      </c>
    </row>
    <row r="82" spans="1:26" ht="30" customHeight="1">
      <c r="A82" s="68" t="s">
        <v>110</v>
      </c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"/>
      <c r="W82" s="22">
        <f t="shared" si="5"/>
        <v>81</v>
      </c>
      <c r="X82" s="11" t="str">
        <f t="shared" si="4"/>
        <v>แปดสิบเอ็ด</v>
      </c>
      <c r="Y82" s="14">
        <v>3</v>
      </c>
      <c r="Z82" s="25" t="s">
        <v>72</v>
      </c>
    </row>
    <row r="83" spans="1:26" ht="27.75" customHeight="1">
      <c r="A83" s="56"/>
      <c r="B83" s="56"/>
      <c r="C83" s="56"/>
      <c r="D83" s="68" t="s">
        <v>57</v>
      </c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"/>
      <c r="W83" s="22">
        <f t="shared" si="5"/>
        <v>82</v>
      </c>
      <c r="X83" s="11" t="str">
        <f t="shared" si="4"/>
        <v>แปดสิบสอง</v>
      </c>
      <c r="Y83" s="14">
        <v>4</v>
      </c>
      <c r="Z83" s="25" t="s">
        <v>73</v>
      </c>
    </row>
    <row r="84" spans="1:26" ht="27.75" customHeight="1">
      <c r="A84" s="68" t="s">
        <v>56</v>
      </c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"/>
      <c r="W84" s="22">
        <f t="shared" si="5"/>
        <v>83</v>
      </c>
      <c r="X84" s="11" t="str">
        <f t="shared" si="4"/>
        <v>แปดสิบสาม</v>
      </c>
      <c r="Y84" s="14">
        <v>5</v>
      </c>
      <c r="Z84" s="25" t="s">
        <v>106</v>
      </c>
    </row>
    <row r="85" spans="1:26" ht="27.7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6" t="s">
        <v>137</v>
      </c>
      <c r="S85" s="56"/>
      <c r="T85" s="56"/>
      <c r="U85" s="6"/>
      <c r="W85" s="22">
        <f t="shared" si="5"/>
        <v>84</v>
      </c>
      <c r="X85" s="11" t="str">
        <f t="shared" si="4"/>
        <v>แปดสิบสี่</v>
      </c>
      <c r="Y85" s="14">
        <v>7</v>
      </c>
      <c r="Z85" s="25" t="s">
        <v>107</v>
      </c>
    </row>
    <row r="86" spans="1:26" ht="27.7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 t="s">
        <v>91</v>
      </c>
      <c r="L86" s="5"/>
      <c r="M86" s="5"/>
      <c r="N86" s="5"/>
      <c r="O86" s="5"/>
      <c r="P86" s="5"/>
      <c r="Q86" s="5"/>
      <c r="R86" s="5"/>
      <c r="S86" s="5"/>
      <c r="T86" s="5"/>
      <c r="U86" s="6"/>
      <c r="W86" s="22">
        <f t="shared" si="5"/>
        <v>85</v>
      </c>
      <c r="X86" s="11" t="str">
        <f t="shared" si="4"/>
        <v>แปดสิบห้า</v>
      </c>
      <c r="Y86" s="14"/>
      <c r="Z86" s="25"/>
    </row>
    <row r="87" spans="1:26" ht="27.75" customHeight="1">
      <c r="A87" s="56"/>
      <c r="B87" s="56"/>
      <c r="C87" s="56"/>
      <c r="D87" s="68" t="s">
        <v>65</v>
      </c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"/>
      <c r="W87" s="22">
        <f t="shared" si="5"/>
        <v>86</v>
      </c>
      <c r="X87" s="11" t="str">
        <f t="shared" si="4"/>
        <v>แปดสิบหก</v>
      </c>
      <c r="Y87" s="14"/>
      <c r="Z87" s="25"/>
    </row>
    <row r="88" spans="1:26" ht="27.75" customHeight="1">
      <c r="A88" s="68" t="s">
        <v>61</v>
      </c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"/>
      <c r="W88" s="22">
        <f t="shared" si="5"/>
        <v>87</v>
      </c>
      <c r="X88" s="11" t="str">
        <f t="shared" si="4"/>
        <v>แปดสิบเจ็ด</v>
      </c>
      <c r="Y88" s="14"/>
      <c r="Z88" s="25"/>
    </row>
    <row r="89" spans="1:26" ht="27.75" customHeight="1">
      <c r="A89" s="68" t="s">
        <v>140</v>
      </c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"/>
      <c r="W89" s="22">
        <f t="shared" si="5"/>
        <v>88</v>
      </c>
      <c r="X89" s="11" t="str">
        <f t="shared" si="4"/>
        <v>แปดสิบแปด</v>
      </c>
      <c r="Y89" s="14"/>
      <c r="Z89" s="25"/>
    </row>
    <row r="90" spans="1:26" ht="27.75" customHeight="1">
      <c r="A90" s="68" t="s">
        <v>77</v>
      </c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"/>
      <c r="W90" s="22">
        <f t="shared" si="5"/>
        <v>89</v>
      </c>
      <c r="X90" s="11" t="str">
        <f t="shared" si="4"/>
        <v>แปดสิบเก้า</v>
      </c>
      <c r="Y90" s="14"/>
      <c r="Z90" s="25"/>
    </row>
    <row r="91" spans="1:26" ht="27.75" customHeight="1">
      <c r="A91" s="56"/>
      <c r="B91" s="56"/>
      <c r="C91" s="56"/>
      <c r="D91" s="68" t="s">
        <v>103</v>
      </c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"/>
      <c r="W91" s="22">
        <f t="shared" si="5"/>
        <v>90</v>
      </c>
      <c r="X91" s="11" t="str">
        <f t="shared" si="4"/>
        <v>เก้าสิบ</v>
      </c>
      <c r="Y91" s="14"/>
      <c r="Z91" s="25"/>
    </row>
    <row r="92" spans="1:26" ht="27.75" customHeight="1">
      <c r="A92" s="68" t="s">
        <v>114</v>
      </c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"/>
      <c r="W92" s="22">
        <f t="shared" si="5"/>
        <v>91</v>
      </c>
      <c r="X92" s="11" t="str">
        <f t="shared" si="4"/>
        <v>เก้าสิบเอ็ด</v>
      </c>
      <c r="Y92" s="14"/>
      <c r="Z92" s="25"/>
    </row>
    <row r="93" spans="1:26" ht="27.75" customHeight="1">
      <c r="A93" s="68" t="s">
        <v>92</v>
      </c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"/>
      <c r="W93" s="22">
        <f t="shared" si="5"/>
        <v>92</v>
      </c>
      <c r="X93" s="11" t="str">
        <f t="shared" si="4"/>
        <v>เก้าสิบสอง</v>
      </c>
      <c r="Y93" s="14"/>
      <c r="Z93" s="25"/>
    </row>
    <row r="94" spans="1:26" ht="27.75" customHeight="1" hidden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6"/>
      <c r="W94" s="22">
        <f t="shared" si="5"/>
        <v>93</v>
      </c>
      <c r="X94" s="11" t="str">
        <f t="shared" si="4"/>
        <v>เก้าสิบสาม</v>
      </c>
      <c r="Y94" s="14"/>
      <c r="Z94" s="25"/>
    </row>
    <row r="95" spans="1:26" ht="27.75" customHeight="1">
      <c r="A95" s="73"/>
      <c r="B95" s="73"/>
      <c r="C95" s="73"/>
      <c r="D95" s="61" t="s">
        <v>104</v>
      </c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"/>
      <c r="W95" s="22">
        <f t="shared" si="5"/>
        <v>94</v>
      </c>
      <c r="X95" s="11" t="str">
        <f t="shared" si="4"/>
        <v>เก้าสิบสี่</v>
      </c>
      <c r="Y95" s="14"/>
      <c r="Z95" s="25"/>
    </row>
    <row r="96" spans="1:26" ht="27.75" customHeight="1">
      <c r="A96" s="61" t="s">
        <v>105</v>
      </c>
      <c r="B96" s="61"/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"/>
      <c r="W96" s="22">
        <f t="shared" si="5"/>
        <v>95</v>
      </c>
      <c r="X96" s="11" t="str">
        <f t="shared" si="4"/>
        <v>เก้าสิบห้า</v>
      </c>
      <c r="Y96" s="14"/>
      <c r="Z96" s="25"/>
    </row>
    <row r="97" spans="1:26" ht="12.75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W97" s="22">
        <f t="shared" si="5"/>
        <v>96</v>
      </c>
      <c r="X97" s="11" t="str">
        <f t="shared" si="4"/>
        <v>เก้าสิบหก</v>
      </c>
      <c r="Y97" s="14"/>
      <c r="Z97" s="25"/>
    </row>
    <row r="98" spans="1:26" ht="30" customHeight="1">
      <c r="A98" s="59" t="s">
        <v>8</v>
      </c>
      <c r="B98" s="59"/>
      <c r="C98" s="59"/>
      <c r="D98" s="59"/>
      <c r="E98" s="59"/>
      <c r="F98" s="28"/>
      <c r="G98" s="28"/>
      <c r="H98" s="28"/>
      <c r="I98" s="28"/>
      <c r="J98" s="28"/>
      <c r="K98" s="28"/>
      <c r="L98" s="28"/>
      <c r="M98" s="56" t="s">
        <v>6</v>
      </c>
      <c r="N98" s="56"/>
      <c r="O98" s="57">
        <f>IF(LEN(M10)&lt;4,IF(LEN(B9)&gt;5,Q9,""),T(M10))</f>
      </c>
      <c r="P98" s="57"/>
      <c r="Q98" s="57"/>
      <c r="R98" s="57"/>
      <c r="S98" s="57"/>
      <c r="T98" s="57"/>
      <c r="U98" s="6"/>
      <c r="W98" s="22">
        <f t="shared" si="5"/>
        <v>97</v>
      </c>
      <c r="X98" s="11" t="str">
        <f t="shared" si="4"/>
        <v>เก้าสิบเจ็ด</v>
      </c>
      <c r="Y98" s="14"/>
      <c r="Z98" s="55"/>
    </row>
    <row r="99" spans="1:26" ht="23.25">
      <c r="A99" s="5"/>
      <c r="B99" s="5"/>
      <c r="C99" s="5"/>
      <c r="D99" s="5"/>
      <c r="E99" s="62">
        <f>IF(LEN(B10)&lt;4,IF(LEN(B9)&gt;5,B9,""),T(B10))</f>
      </c>
      <c r="F99" s="62"/>
      <c r="G99" s="62"/>
      <c r="H99" s="62"/>
      <c r="I99" s="62"/>
      <c r="J99" s="62"/>
      <c r="K99" s="62"/>
      <c r="L99" s="62"/>
      <c r="M99" s="62"/>
      <c r="N99" s="62"/>
      <c r="O99" s="13"/>
      <c r="P99" s="13"/>
      <c r="Q99" s="72" t="s">
        <v>20</v>
      </c>
      <c r="R99" s="72"/>
      <c r="S99" s="12"/>
      <c r="T99" s="5"/>
      <c r="U99" s="6"/>
      <c r="W99" s="22">
        <f t="shared" si="5"/>
        <v>98</v>
      </c>
      <c r="X99" s="11" t="str">
        <f t="shared" si="4"/>
        <v>เก้าสิบแปด</v>
      </c>
      <c r="Y99" s="14"/>
      <c r="Z99" s="54"/>
    </row>
    <row r="100" spans="1:26" ht="10.5" customHeight="1">
      <c r="A100" s="5"/>
      <c r="B100" s="5"/>
      <c r="C100" s="5"/>
      <c r="D100" s="5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5"/>
      <c r="R100" s="5"/>
      <c r="S100" s="5"/>
      <c r="T100" s="5"/>
      <c r="U100" s="6"/>
      <c r="W100" s="22">
        <f t="shared" si="5"/>
        <v>99</v>
      </c>
      <c r="X100" s="11" t="str">
        <f t="shared" si="4"/>
        <v>เก้าสิบเก้า</v>
      </c>
      <c r="Y100" s="14"/>
      <c r="Z100" s="25"/>
    </row>
    <row r="101" spans="1:26" ht="30" customHeight="1">
      <c r="A101" s="5"/>
      <c r="B101" s="5"/>
      <c r="C101" s="59" t="s">
        <v>8</v>
      </c>
      <c r="D101" s="59"/>
      <c r="E101" s="59"/>
      <c r="F101" s="28"/>
      <c r="G101" s="28"/>
      <c r="H101" s="28"/>
      <c r="I101" s="28"/>
      <c r="J101" s="28"/>
      <c r="K101" s="28"/>
      <c r="L101" s="28"/>
      <c r="M101" s="56" t="s">
        <v>6</v>
      </c>
      <c r="N101" s="56"/>
      <c r="O101" s="57">
        <f>T(A16)</f>
      </c>
      <c r="P101" s="57"/>
      <c r="Q101" s="57"/>
      <c r="R101" s="57"/>
      <c r="S101" s="57"/>
      <c r="T101" s="57"/>
      <c r="U101" s="45"/>
      <c r="W101" s="22">
        <f t="shared" si="5"/>
        <v>100</v>
      </c>
      <c r="X101" s="11" t="str">
        <f t="shared" si="4"/>
        <v>หนึ่งร้อย</v>
      </c>
      <c r="Y101" s="14"/>
      <c r="Z101" s="25" t="e">
        <f>IF(LEFT(B10,3)="นาย","",(IF(LEFT(B10,3)="นาง","",(IF(LEFT(B10,6)="นางสาว","",LEFT(B10,SEARCH(" ",B10,1)-1))))))</f>
        <v>#VALUE!</v>
      </c>
    </row>
    <row r="102" spans="1:26" ht="23.25">
      <c r="A102" s="5"/>
      <c r="B102" s="5"/>
      <c r="C102" s="5"/>
      <c r="D102" s="5"/>
      <c r="E102" s="62">
        <f>IF(LEN(I15)&lt;4,"","("&amp;T(I15)&amp;")")</f>
      </c>
      <c r="F102" s="62"/>
      <c r="G102" s="62"/>
      <c r="H102" s="62"/>
      <c r="I102" s="62"/>
      <c r="J102" s="62"/>
      <c r="K102" s="62"/>
      <c r="L102" s="62"/>
      <c r="M102" s="62"/>
      <c r="N102" s="62"/>
      <c r="O102" s="13"/>
      <c r="P102" s="13"/>
      <c r="Q102" s="5"/>
      <c r="R102" s="5"/>
      <c r="S102" s="5"/>
      <c r="T102" s="5"/>
      <c r="U102" s="5"/>
      <c r="W102" s="22">
        <f t="shared" si="5"/>
        <v>101</v>
      </c>
      <c r="X102" s="11" t="str">
        <f t="shared" si="4"/>
        <v>หนึ่งร้อยเอ็ด</v>
      </c>
      <c r="Y102" s="14"/>
      <c r="Z102" s="25" t="e">
        <f>IF(Z101="",""," "&amp;Z101)</f>
        <v>#VALUE!</v>
      </c>
    </row>
    <row r="103" spans="1:26" ht="10.5" customHeight="1">
      <c r="A103" s="5"/>
      <c r="B103" s="5"/>
      <c r="C103" s="5"/>
      <c r="D103" s="5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5"/>
      <c r="R103" s="5"/>
      <c r="S103" s="5"/>
      <c r="T103" s="5"/>
      <c r="U103" s="5"/>
      <c r="W103" s="22">
        <f t="shared" si="5"/>
        <v>102</v>
      </c>
      <c r="X103" s="11" t="str">
        <f t="shared" si="4"/>
        <v>หนึ่งร้อยสอง</v>
      </c>
      <c r="Y103" s="14"/>
      <c r="Z103" s="25" t="e">
        <f>IF(Z101="",B10,RIGHT(B10,LEN(B10)-SEARCH(" ",B10,1)))</f>
        <v>#VALUE!</v>
      </c>
    </row>
    <row r="104" spans="1:26" ht="30" customHeight="1">
      <c r="A104" s="5"/>
      <c r="B104" s="5"/>
      <c r="C104" s="59" t="s">
        <v>8</v>
      </c>
      <c r="D104" s="59"/>
      <c r="E104" s="59"/>
      <c r="F104" s="28"/>
      <c r="G104" s="28"/>
      <c r="H104" s="28"/>
      <c r="I104" s="28"/>
      <c r="J104" s="28"/>
      <c r="K104" s="28"/>
      <c r="L104" s="28"/>
      <c r="M104" s="56" t="s">
        <v>6</v>
      </c>
      <c r="N104" s="56"/>
      <c r="O104" s="57">
        <f>T(C17)</f>
      </c>
      <c r="P104" s="57"/>
      <c r="Q104" s="57"/>
      <c r="R104" s="57"/>
      <c r="S104" s="57"/>
      <c r="T104" s="57"/>
      <c r="U104" s="45"/>
      <c r="W104" s="22">
        <f t="shared" si="5"/>
        <v>103</v>
      </c>
      <c r="X104" s="11" t="str">
        <f t="shared" si="4"/>
        <v>หนึ่งร้อยสาม</v>
      </c>
      <c r="Y104" s="14"/>
      <c r="Z104" s="25"/>
    </row>
    <row r="105" spans="1:26" ht="23.25">
      <c r="A105" s="5"/>
      <c r="B105" s="5"/>
      <c r="C105" s="5"/>
      <c r="D105" s="5"/>
      <c r="E105" s="62">
        <f>IF(LEN(M16)&lt;4,"","("&amp;T(M16)&amp;")")</f>
      </c>
      <c r="F105" s="62"/>
      <c r="G105" s="62"/>
      <c r="H105" s="62"/>
      <c r="I105" s="62"/>
      <c r="J105" s="62"/>
      <c r="K105" s="62"/>
      <c r="L105" s="62"/>
      <c r="M105" s="62"/>
      <c r="N105" s="62"/>
      <c r="O105" s="15"/>
      <c r="P105" s="15"/>
      <c r="Q105" s="26"/>
      <c r="R105" s="5"/>
      <c r="S105" s="5"/>
      <c r="T105" s="5"/>
      <c r="U105" s="5"/>
      <c r="W105" s="22">
        <f t="shared" si="5"/>
        <v>104</v>
      </c>
      <c r="X105" s="11" t="str">
        <f t="shared" si="4"/>
        <v>หนึ่งร้อยสี่</v>
      </c>
      <c r="Y105" s="14"/>
      <c r="Z105" s="25" t="b">
        <f>LEFT(E124,6)=LEFT(Z100,6)</f>
        <v>1</v>
      </c>
    </row>
    <row r="106" spans="1:26" ht="27.75" customHeight="1">
      <c r="A106" s="71" t="str">
        <f>"แทน "&amp;IF(LEFT(R12,6)="ชุมนุม","ชุมนุม","")&amp;"สหกรณ์"</f>
        <v>แทน สหกรณ์</v>
      </c>
      <c r="B106" s="71"/>
      <c r="C106" s="71"/>
      <c r="D106" s="71"/>
      <c r="E106" s="60">
        <f>IF(LEN(A13)&lt;4,"",T(A13))</f>
      </c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8" t="s">
        <v>66</v>
      </c>
      <c r="S106" s="68"/>
      <c r="T106" s="68"/>
      <c r="U106" s="5"/>
      <c r="W106" s="22">
        <f t="shared" si="5"/>
        <v>105</v>
      </c>
      <c r="X106" s="11" t="str">
        <f t="shared" si="4"/>
        <v>หนึ่งร้อยห้า</v>
      </c>
      <c r="Y106" s="14"/>
      <c r="Z106" s="25" t="str">
        <f>IF(Z105=TRUE,"   "&amp;Z100,"")</f>
        <v>   </v>
      </c>
    </row>
    <row r="107" spans="1:26" ht="10.5" customHeight="1">
      <c r="A107" s="5"/>
      <c r="B107" s="5"/>
      <c r="C107" s="5"/>
      <c r="D107" s="5"/>
      <c r="E107" s="5"/>
      <c r="F107" s="5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5"/>
      <c r="S107" s="5"/>
      <c r="T107" s="5"/>
      <c r="U107" s="46"/>
      <c r="W107" s="22">
        <f t="shared" si="5"/>
        <v>106</v>
      </c>
      <c r="X107" s="11" t="str">
        <f t="shared" si="4"/>
        <v>หนึ่งร้อยหก</v>
      </c>
      <c r="Y107" s="14"/>
      <c r="Z107" s="25" t="e">
        <f>IF(Z105=TRUE,RIGHT(E124,LEN(E124)-14),T(E124))</f>
        <v>#VALUE!</v>
      </c>
    </row>
    <row r="108" spans="1:26" ht="30" customHeight="1">
      <c r="A108" s="56" t="s">
        <v>8</v>
      </c>
      <c r="B108" s="56"/>
      <c r="C108" s="60"/>
      <c r="D108" s="60"/>
      <c r="E108" s="60"/>
      <c r="F108" s="60"/>
      <c r="G108" s="60"/>
      <c r="H108" s="60"/>
      <c r="I108" s="60"/>
      <c r="J108" s="61" t="s">
        <v>9</v>
      </c>
      <c r="K108" s="61"/>
      <c r="L108" s="3" t="s">
        <v>8</v>
      </c>
      <c r="M108" s="60"/>
      <c r="N108" s="60"/>
      <c r="O108" s="60"/>
      <c r="P108" s="60"/>
      <c r="Q108" s="60"/>
      <c r="R108" s="60"/>
      <c r="S108" s="60"/>
      <c r="T108" s="18" t="s">
        <v>9</v>
      </c>
      <c r="U108" s="5"/>
      <c r="V108" s="40"/>
      <c r="W108" s="22">
        <f t="shared" si="5"/>
        <v>107</v>
      </c>
      <c r="X108" s="11" t="str">
        <f t="shared" si="4"/>
        <v>หนึ่งร้อยเจ็ด</v>
      </c>
      <c r="Y108" s="14"/>
      <c r="Z108" s="25"/>
    </row>
    <row r="109" spans="1:26" ht="23.25">
      <c r="A109" s="5"/>
      <c r="B109" s="3"/>
      <c r="C109" s="70"/>
      <c r="D109" s="70"/>
      <c r="E109" s="70"/>
      <c r="F109" s="70"/>
      <c r="G109" s="70"/>
      <c r="H109" s="70"/>
      <c r="I109" s="70"/>
      <c r="J109" s="14"/>
      <c r="K109" s="14"/>
      <c r="L109" s="3"/>
      <c r="M109" s="70"/>
      <c r="N109" s="70"/>
      <c r="O109" s="70"/>
      <c r="P109" s="70"/>
      <c r="Q109" s="70"/>
      <c r="R109" s="70"/>
      <c r="S109" s="70"/>
      <c r="T109" s="14"/>
      <c r="U109" s="5"/>
      <c r="V109" s="39"/>
      <c r="W109" s="22">
        <f t="shared" si="5"/>
        <v>108</v>
      </c>
      <c r="X109" s="11" t="str">
        <f t="shared" si="4"/>
        <v>หนึ่งร้อยแปด</v>
      </c>
      <c r="Y109" s="14"/>
      <c r="Z109" s="25"/>
    </row>
    <row r="110" spans="1:26" ht="15" customHeight="1">
      <c r="A110" s="5"/>
      <c r="B110" s="5"/>
      <c r="C110" s="5"/>
      <c r="D110" s="5"/>
      <c r="E110" s="5"/>
      <c r="F110" s="5"/>
      <c r="G110" s="4"/>
      <c r="H110" s="49"/>
      <c r="I110" s="49"/>
      <c r="J110" s="49"/>
      <c r="K110" s="49"/>
      <c r="L110" s="49"/>
      <c r="M110" s="49"/>
      <c r="N110" s="49"/>
      <c r="O110" s="3"/>
      <c r="P110" s="5"/>
      <c r="Q110" s="5"/>
      <c r="R110" s="5"/>
      <c r="S110" s="5"/>
      <c r="T110" s="5"/>
      <c r="U110" s="5"/>
      <c r="W110" s="22">
        <f t="shared" si="5"/>
        <v>109</v>
      </c>
      <c r="X110" s="11" t="str">
        <f t="shared" si="4"/>
        <v>หนึ่งร้อยเก้า</v>
      </c>
      <c r="Y110" s="14"/>
      <c r="Z110" s="25"/>
    </row>
    <row r="111" spans="1:26" ht="19.5" customHeight="1" hidden="1">
      <c r="A111" s="5"/>
      <c r="B111" s="5"/>
      <c r="C111" s="5"/>
      <c r="D111" s="5"/>
      <c r="E111" s="5"/>
      <c r="F111" s="5"/>
      <c r="G111" s="4"/>
      <c r="H111" s="4"/>
      <c r="I111" s="4"/>
      <c r="J111" s="4"/>
      <c r="K111" s="4"/>
      <c r="L111" s="4"/>
      <c r="M111" s="4"/>
      <c r="N111" s="4"/>
      <c r="O111" s="3"/>
      <c r="P111" s="5"/>
      <c r="Q111" s="5"/>
      <c r="R111" s="5"/>
      <c r="S111" s="5"/>
      <c r="T111" s="5"/>
      <c r="U111" s="5"/>
      <c r="W111" s="22">
        <f t="shared" si="5"/>
        <v>110</v>
      </c>
      <c r="X111" s="11" t="str">
        <f t="shared" si="4"/>
        <v>หนึ่งร้อยสิบ</v>
      </c>
      <c r="Y111" s="14"/>
      <c r="Z111" s="25"/>
    </row>
    <row r="112" spans="1:26" ht="19.5" customHeight="1" hidden="1">
      <c r="A112" s="5"/>
      <c r="B112" s="5"/>
      <c r="C112" s="5"/>
      <c r="D112" s="5"/>
      <c r="E112" s="5"/>
      <c r="F112" s="5"/>
      <c r="G112" s="4"/>
      <c r="H112" s="4"/>
      <c r="I112" s="4"/>
      <c r="J112" s="4"/>
      <c r="K112" s="4"/>
      <c r="L112" s="4"/>
      <c r="M112" s="4"/>
      <c r="N112" s="4"/>
      <c r="O112" s="3"/>
      <c r="P112" s="5"/>
      <c r="Q112" s="5"/>
      <c r="R112" s="5"/>
      <c r="S112" s="5"/>
      <c r="T112" s="5"/>
      <c r="U112" s="14"/>
      <c r="W112" s="22">
        <f t="shared" si="5"/>
        <v>111</v>
      </c>
      <c r="X112" s="11" t="str">
        <f t="shared" si="4"/>
        <v>หนึ่งร้อยสิบเอ็ด</v>
      </c>
      <c r="Y112" s="14"/>
      <c r="Z112" s="25"/>
    </row>
    <row r="113" spans="1:26" ht="19.5" customHeight="1" hidden="1">
      <c r="A113" s="5"/>
      <c r="B113" s="5"/>
      <c r="C113" s="5"/>
      <c r="D113" s="5"/>
      <c r="E113" s="5"/>
      <c r="F113" s="5"/>
      <c r="G113" s="4"/>
      <c r="H113" s="4"/>
      <c r="I113" s="4"/>
      <c r="J113" s="4"/>
      <c r="K113" s="4"/>
      <c r="L113" s="4"/>
      <c r="M113" s="4"/>
      <c r="N113" s="4"/>
      <c r="O113" s="3"/>
      <c r="P113" s="5"/>
      <c r="Q113" s="5"/>
      <c r="R113" s="5"/>
      <c r="S113" s="5"/>
      <c r="T113" s="5"/>
      <c r="U113" s="5"/>
      <c r="W113" s="22">
        <f>W112+1</f>
        <v>112</v>
      </c>
      <c r="X113" s="11" t="str">
        <f>SUBSTITUTE(_xlfn.BAHTTEXT(W113),"บาทถ้วน","")</f>
        <v>หนึ่งร้อยสิบสอง</v>
      </c>
      <c r="Y113" s="14"/>
      <c r="Z113" s="25"/>
    </row>
    <row r="114" spans="1:26" ht="19.5" customHeight="1" hidden="1">
      <c r="A114" s="5"/>
      <c r="B114" s="5"/>
      <c r="C114" s="5"/>
      <c r="D114" s="5"/>
      <c r="E114" s="5"/>
      <c r="F114" s="5"/>
      <c r="G114" s="4"/>
      <c r="H114" s="4"/>
      <c r="I114" s="4"/>
      <c r="J114" s="4"/>
      <c r="K114" s="4"/>
      <c r="L114" s="4"/>
      <c r="M114" s="4"/>
      <c r="N114" s="4"/>
      <c r="O114" s="3"/>
      <c r="P114" s="5"/>
      <c r="Q114" s="5"/>
      <c r="R114" s="5"/>
      <c r="S114" s="5"/>
      <c r="T114" s="5"/>
      <c r="U114" s="5"/>
      <c r="W114" s="22">
        <f>W113+1</f>
        <v>113</v>
      </c>
      <c r="X114" s="11" t="str">
        <f>SUBSTITUTE(_xlfn.BAHTTEXT(W114),"บาทถ้วน","")</f>
        <v>หนึ่งร้อยสิบสาม</v>
      </c>
      <c r="Y114" s="14"/>
      <c r="Z114" s="25"/>
    </row>
    <row r="115" spans="1:26" ht="19.5" customHeight="1" hidden="1">
      <c r="A115" s="5"/>
      <c r="B115" s="5"/>
      <c r="C115" s="5"/>
      <c r="D115" s="5"/>
      <c r="E115" s="5"/>
      <c r="F115" s="5"/>
      <c r="G115" s="4"/>
      <c r="H115" s="4"/>
      <c r="I115" s="4"/>
      <c r="J115" s="4"/>
      <c r="K115" s="4"/>
      <c r="L115" s="4"/>
      <c r="M115" s="4"/>
      <c r="N115" s="4"/>
      <c r="O115" s="3"/>
      <c r="P115" s="5"/>
      <c r="Q115" s="5"/>
      <c r="R115" s="5"/>
      <c r="S115" s="5"/>
      <c r="T115" s="5"/>
      <c r="U115" s="5"/>
      <c r="W115" s="22">
        <f>W114+1</f>
        <v>114</v>
      </c>
      <c r="X115" s="11" t="str">
        <f>SUBSTITUTE(_xlfn.BAHTTEXT(W115),"บาทถ้วน","")</f>
        <v>หนึ่งร้อยสิบสี่</v>
      </c>
      <c r="Y115" s="14"/>
      <c r="Z115" s="25"/>
    </row>
    <row r="116" spans="1:26" ht="19.5" customHeight="1" hidden="1" thickBot="1">
      <c r="A116" s="5"/>
      <c r="B116" s="5"/>
      <c r="C116" s="5"/>
      <c r="D116" s="5"/>
      <c r="E116" s="5"/>
      <c r="F116" s="5"/>
      <c r="G116" s="4"/>
      <c r="H116" s="4"/>
      <c r="I116" s="4"/>
      <c r="J116" s="4"/>
      <c r="K116" s="4"/>
      <c r="L116" s="4"/>
      <c r="M116" s="4"/>
      <c r="N116" s="4"/>
      <c r="O116" s="3"/>
      <c r="P116" s="5"/>
      <c r="Q116" s="5"/>
      <c r="R116" s="5"/>
      <c r="S116" s="5"/>
      <c r="T116" s="5"/>
      <c r="U116" s="5"/>
      <c r="W116" s="23">
        <f>+W115+1</f>
        <v>115</v>
      </c>
      <c r="X116" s="24" t="str">
        <f>SUBSTITUTE(_xlfn.BAHTTEXT(W116),"บาทถ้วน","")</f>
        <v>หนึ่งร้อยสิบห้า</v>
      </c>
      <c r="Y116" s="43"/>
      <c r="Z116" s="44"/>
    </row>
    <row r="117" spans="1:27" ht="19.5" customHeight="1" hidden="1">
      <c r="A117" s="5"/>
      <c r="B117" s="5"/>
      <c r="C117" s="5"/>
      <c r="D117" s="5"/>
      <c r="E117" s="5"/>
      <c r="F117" s="5"/>
      <c r="G117" s="4"/>
      <c r="H117" s="4"/>
      <c r="I117" s="4"/>
      <c r="J117" s="4"/>
      <c r="K117" s="4"/>
      <c r="L117" s="4"/>
      <c r="M117" s="4"/>
      <c r="N117" s="4"/>
      <c r="O117" s="3"/>
      <c r="P117" s="5"/>
      <c r="Q117" s="5"/>
      <c r="R117" s="5"/>
      <c r="S117" s="5"/>
      <c r="T117" s="5"/>
      <c r="U117" s="5"/>
      <c r="X117" s="47" t="s">
        <v>125</v>
      </c>
      <c r="Y117" s="41"/>
      <c r="Z117" s="42"/>
      <c r="AA117" s="39"/>
    </row>
    <row r="118" spans="1:27" ht="19.5" customHeight="1" hidden="1" thickBot="1">
      <c r="A118" s="5"/>
      <c r="B118" s="5"/>
      <c r="C118" s="5"/>
      <c r="D118" s="5"/>
      <c r="E118" s="5"/>
      <c r="F118" s="5"/>
      <c r="G118" s="4"/>
      <c r="H118" s="4"/>
      <c r="I118" s="4"/>
      <c r="J118" s="4"/>
      <c r="K118" s="4"/>
      <c r="L118" s="4"/>
      <c r="M118" s="4"/>
      <c r="N118" s="4"/>
      <c r="O118" s="3"/>
      <c r="P118" s="5"/>
      <c r="Q118" s="5"/>
      <c r="R118" s="5"/>
      <c r="S118" s="5"/>
      <c r="T118" s="5"/>
      <c r="U118" s="5"/>
      <c r="X118" s="48" t="s">
        <v>126</v>
      </c>
      <c r="Y118" s="43"/>
      <c r="Z118" s="44"/>
      <c r="AA118" s="39"/>
    </row>
    <row r="119" spans="1:21" ht="19.5" customHeight="1" hidden="1">
      <c r="A119" s="5"/>
      <c r="B119" s="5"/>
      <c r="C119" s="5"/>
      <c r="D119" s="5"/>
      <c r="E119" s="5"/>
      <c r="F119" s="5"/>
      <c r="G119" s="4"/>
      <c r="H119" s="4"/>
      <c r="I119" s="4"/>
      <c r="J119" s="4"/>
      <c r="K119" s="4"/>
      <c r="L119" s="4"/>
      <c r="M119" s="4"/>
      <c r="N119" s="4"/>
      <c r="O119" s="3"/>
      <c r="P119" s="5"/>
      <c r="Q119" s="5"/>
      <c r="R119" s="5"/>
      <c r="S119" s="5"/>
      <c r="T119" s="5"/>
      <c r="U119" s="5"/>
    </row>
    <row r="120" spans="1:21" ht="19.5" customHeight="1" hidden="1">
      <c r="A120" s="5"/>
      <c r="B120" s="5"/>
      <c r="C120" s="5"/>
      <c r="D120" s="5"/>
      <c r="E120" s="5"/>
      <c r="F120" s="5"/>
      <c r="G120" s="4"/>
      <c r="H120" s="4"/>
      <c r="I120" s="4"/>
      <c r="J120" s="4"/>
      <c r="K120" s="4" t="s">
        <v>93</v>
      </c>
      <c r="L120" s="4"/>
      <c r="M120" s="4"/>
      <c r="N120" s="4"/>
      <c r="O120" s="3"/>
      <c r="P120" s="5"/>
      <c r="Q120" s="5"/>
      <c r="R120" s="5"/>
      <c r="S120" s="5"/>
      <c r="T120" s="5"/>
      <c r="U120" s="5"/>
    </row>
    <row r="121" spans="1:21" ht="19.5" customHeight="1" hidden="1">
      <c r="A121" s="5"/>
      <c r="B121" s="5"/>
      <c r="C121" s="5"/>
      <c r="D121" s="5"/>
      <c r="E121" s="5"/>
      <c r="F121" s="5"/>
      <c r="G121" s="4"/>
      <c r="H121" s="4"/>
      <c r="I121" s="4"/>
      <c r="J121" s="4"/>
      <c r="K121" s="4"/>
      <c r="L121" s="4"/>
      <c r="M121" s="4"/>
      <c r="N121" s="4"/>
      <c r="O121" s="3"/>
      <c r="P121" s="5"/>
      <c r="Q121" s="5"/>
      <c r="R121" s="5"/>
      <c r="S121" s="5"/>
      <c r="T121" s="5"/>
      <c r="U121" s="5"/>
    </row>
    <row r="122" spans="1:27" s="52" customFormat="1" ht="23.25">
      <c r="A122" s="66" t="s">
        <v>139</v>
      </c>
      <c r="B122" s="66"/>
      <c r="C122" s="66"/>
      <c r="D122" s="66"/>
      <c r="E122" s="66"/>
      <c r="F122" s="66"/>
      <c r="G122" s="66"/>
      <c r="H122" s="66"/>
      <c r="I122" s="66"/>
      <c r="J122" s="66"/>
      <c r="K122" s="66"/>
      <c r="L122" s="66"/>
      <c r="M122" s="66"/>
      <c r="N122" s="66"/>
      <c r="O122" s="66"/>
      <c r="P122" s="66"/>
      <c r="Q122" s="66"/>
      <c r="R122" s="66"/>
      <c r="S122" s="66"/>
      <c r="T122" s="66"/>
      <c r="U122" s="50"/>
      <c r="V122" s="51"/>
      <c r="W122" s="50"/>
      <c r="X122" s="50"/>
      <c r="Y122" s="50"/>
      <c r="Z122" s="50"/>
      <c r="AA122" s="51"/>
    </row>
    <row r="123" spans="1:21" ht="10.5" customHeight="1">
      <c r="A123" s="30"/>
      <c r="B123" s="30"/>
      <c r="C123" s="30"/>
      <c r="D123" s="30"/>
      <c r="E123" s="30"/>
      <c r="F123" s="30"/>
      <c r="G123" s="30"/>
      <c r="H123" s="32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5"/>
      <c r="U123" s="5"/>
    </row>
    <row r="124" spans="1:21" ht="30" customHeight="1">
      <c r="A124" s="5"/>
      <c r="B124" s="6"/>
      <c r="C124" s="6" t="s">
        <v>67</v>
      </c>
      <c r="D124" s="5"/>
      <c r="E124" s="67"/>
      <c r="F124" s="67"/>
      <c r="G124" s="67"/>
      <c r="H124" s="67"/>
      <c r="I124" s="67"/>
      <c r="J124" s="67"/>
      <c r="K124" s="67"/>
      <c r="L124" s="67"/>
      <c r="M124" s="56" t="s">
        <v>6</v>
      </c>
      <c r="N124" s="56"/>
      <c r="O124" s="67"/>
      <c r="P124" s="67"/>
      <c r="Q124" s="67"/>
      <c r="R124" s="67"/>
      <c r="S124" s="67"/>
      <c r="T124" s="67"/>
      <c r="U124" s="5"/>
    </row>
    <row r="125" spans="1:21" ht="23.25">
      <c r="A125" s="68" t="s">
        <v>94</v>
      </c>
      <c r="B125" s="68"/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  <c r="P125" s="68"/>
      <c r="Q125" s="68"/>
      <c r="R125" s="68"/>
      <c r="S125" s="68"/>
      <c r="T125" s="68"/>
      <c r="U125" s="5"/>
    </row>
    <row r="126" spans="1:21" ht="23.25">
      <c r="A126" s="6" t="s">
        <v>95</v>
      </c>
      <c r="B126" s="6"/>
      <c r="C126" s="6"/>
      <c r="D126" s="6"/>
      <c r="E126" s="6"/>
      <c r="F126" s="6"/>
      <c r="G126" s="69">
        <f>IF(A13="","",CONCATENATE(R12," ",A13,"  จำกัด"))</f>
      </c>
      <c r="H126" s="69"/>
      <c r="I126" s="69"/>
      <c r="J126" s="69"/>
      <c r="K126" s="69"/>
      <c r="L126" s="69"/>
      <c r="M126" s="69"/>
      <c r="N126" s="6" t="s">
        <v>96</v>
      </c>
      <c r="O126" s="6"/>
      <c r="P126" s="6"/>
      <c r="Q126" s="6"/>
      <c r="R126" s="6"/>
      <c r="S126" s="6"/>
      <c r="T126" s="6"/>
      <c r="U126" s="5"/>
    </row>
    <row r="127" spans="1:21" ht="10.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6"/>
    </row>
    <row r="128" spans="1:21" ht="30" customHeight="1">
      <c r="A128" s="5"/>
      <c r="B128" s="5"/>
      <c r="C128" s="59" t="str">
        <f>"(ลงชื่อ)"&amp;Z106</f>
        <v>(ลงชื่อ)   </v>
      </c>
      <c r="D128" s="59"/>
      <c r="E128" s="59"/>
      <c r="F128" s="59"/>
      <c r="G128" s="60"/>
      <c r="H128" s="60"/>
      <c r="I128" s="60"/>
      <c r="J128" s="60"/>
      <c r="K128" s="60"/>
      <c r="L128" s="60"/>
      <c r="M128" s="60"/>
      <c r="N128" s="60"/>
      <c r="O128" s="60"/>
      <c r="P128" s="61" t="s">
        <v>15</v>
      </c>
      <c r="Q128" s="61"/>
      <c r="R128" s="5"/>
      <c r="S128" s="5"/>
      <c r="T128" s="5"/>
      <c r="U128" s="6"/>
    </row>
    <row r="129" spans="1:21" ht="24.75" customHeight="1">
      <c r="A129" s="5"/>
      <c r="B129" s="5"/>
      <c r="C129" s="5"/>
      <c r="D129" s="5"/>
      <c r="E129" s="5"/>
      <c r="F129" s="5"/>
      <c r="G129" s="62">
        <f>IF(LEN(E124)&lt;4,"","("&amp;T(Z107)&amp;")")</f>
      </c>
      <c r="H129" s="62"/>
      <c r="I129" s="62"/>
      <c r="J129" s="62"/>
      <c r="K129" s="62"/>
      <c r="L129" s="62"/>
      <c r="M129" s="62"/>
      <c r="N129" s="62"/>
      <c r="O129" s="62"/>
      <c r="P129" s="5"/>
      <c r="Q129" s="5"/>
      <c r="R129" s="5"/>
      <c r="S129" s="5"/>
      <c r="T129" s="5"/>
      <c r="U129" s="6"/>
    </row>
    <row r="130" spans="1:21" ht="24.75" customHeight="1">
      <c r="A130" s="5"/>
      <c r="B130" s="5"/>
      <c r="C130" s="5"/>
      <c r="D130" s="5"/>
      <c r="E130" s="5"/>
      <c r="F130" s="63">
        <f>IF(LEN(O124)=0,"","ตำแหน่ง  "&amp;O124)</f>
      </c>
      <c r="G130" s="63"/>
      <c r="H130" s="63"/>
      <c r="I130" s="63"/>
      <c r="J130" s="63"/>
      <c r="K130" s="63"/>
      <c r="L130" s="63"/>
      <c r="M130" s="63"/>
      <c r="N130" s="63"/>
      <c r="O130" s="63"/>
      <c r="P130" s="6"/>
      <c r="Q130" s="5"/>
      <c r="R130" s="5"/>
      <c r="S130" s="5"/>
      <c r="T130" s="5"/>
      <c r="U130" s="5"/>
    </row>
    <row r="131" spans="1:21" ht="21.75" customHeight="1">
      <c r="A131" s="64" t="s">
        <v>115</v>
      </c>
      <c r="B131" s="64"/>
      <c r="C131" s="65" t="s">
        <v>116</v>
      </c>
      <c r="D131" s="65"/>
      <c r="E131" s="65"/>
      <c r="F131" s="65"/>
      <c r="G131" s="65"/>
      <c r="H131" s="65"/>
      <c r="I131" s="65"/>
      <c r="J131" s="65"/>
      <c r="K131" s="65"/>
      <c r="L131" s="65"/>
      <c r="M131" s="65"/>
      <c r="N131" s="65"/>
      <c r="O131" s="65"/>
      <c r="P131" s="65"/>
      <c r="Q131" s="65"/>
      <c r="R131" s="65"/>
      <c r="S131" s="65"/>
      <c r="T131" s="65"/>
      <c r="U131" s="5"/>
    </row>
    <row r="132" spans="1:21" ht="21.75" customHeight="1">
      <c r="A132" s="53"/>
      <c r="B132" s="53"/>
      <c r="C132" s="58" t="s">
        <v>117</v>
      </c>
      <c r="D132" s="58"/>
      <c r="E132" s="58"/>
      <c r="F132" s="58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58"/>
      <c r="U132" s="5"/>
    </row>
    <row r="133" ht="30" customHeight="1">
      <c r="U133" s="5"/>
    </row>
    <row r="134" ht="30" customHeight="1">
      <c r="U134" s="5"/>
    </row>
    <row r="135" ht="30" customHeight="1">
      <c r="U135" s="19"/>
    </row>
  </sheetData>
  <sheetProtection password="EAF5" sheet="1" formatCells="0" formatColumns="0" formatRows="0"/>
  <mergeCells count="204">
    <mergeCell ref="W1:Z1"/>
    <mergeCell ref="A2:U2"/>
    <mergeCell ref="O3:Q3"/>
    <mergeCell ref="R3:T3"/>
    <mergeCell ref="H4:I4"/>
    <mergeCell ref="J4:K4"/>
    <mergeCell ref="M4:Q4"/>
    <mergeCell ref="S4:T4"/>
    <mergeCell ref="D5:G5"/>
    <mergeCell ref="H5:T5"/>
    <mergeCell ref="A6:B6"/>
    <mergeCell ref="C6:G6"/>
    <mergeCell ref="H6:I6"/>
    <mergeCell ref="J6:O6"/>
    <mergeCell ref="P6:Q6"/>
    <mergeCell ref="R6:T6"/>
    <mergeCell ref="A7:C7"/>
    <mergeCell ref="F7:H7"/>
    <mergeCell ref="J7:K7"/>
    <mergeCell ref="L7:T7"/>
    <mergeCell ref="B8:C8"/>
    <mergeCell ref="E8:G8"/>
    <mergeCell ref="I8:K8"/>
    <mergeCell ref="M8:O8"/>
    <mergeCell ref="P8:R8"/>
    <mergeCell ref="B9:P9"/>
    <mergeCell ref="Q9:T9"/>
    <mergeCell ref="B10:J10"/>
    <mergeCell ref="K10:L10"/>
    <mergeCell ref="M10:T10"/>
    <mergeCell ref="A11:L11"/>
    <mergeCell ref="M11:R11"/>
    <mergeCell ref="B12:E12"/>
    <mergeCell ref="G12:H12"/>
    <mergeCell ref="I12:Q12"/>
    <mergeCell ref="R12:T12"/>
    <mergeCell ref="A13:M13"/>
    <mergeCell ref="N13:R13"/>
    <mergeCell ref="S13:T13"/>
    <mergeCell ref="B14:C14"/>
    <mergeCell ref="D14:E14"/>
    <mergeCell ref="F14:L14"/>
    <mergeCell ref="M14:N14"/>
    <mergeCell ref="O14:T14"/>
    <mergeCell ref="A15:B15"/>
    <mergeCell ref="C15:G15"/>
    <mergeCell ref="I15:R15"/>
    <mergeCell ref="S15:T15"/>
    <mergeCell ref="A16:K16"/>
    <mergeCell ref="M16:T16"/>
    <mergeCell ref="A17:B17"/>
    <mergeCell ref="C17:N17"/>
    <mergeCell ref="O17:T17"/>
    <mergeCell ref="A18:M18"/>
    <mergeCell ref="N18:P18"/>
    <mergeCell ref="Q18:T18"/>
    <mergeCell ref="A19:T19"/>
    <mergeCell ref="A20:C20"/>
    <mergeCell ref="D20:T20"/>
    <mergeCell ref="A21:N21"/>
    <mergeCell ref="O21:S21"/>
    <mergeCell ref="A22:T22"/>
    <mergeCell ref="A23:C23"/>
    <mergeCell ref="D23:K23"/>
    <mergeCell ref="L23:T23"/>
    <mergeCell ref="A24:T24"/>
    <mergeCell ref="A25:T25"/>
    <mergeCell ref="D26:T26"/>
    <mergeCell ref="A27:T27"/>
    <mergeCell ref="A30:C30"/>
    <mergeCell ref="D30:M30"/>
    <mergeCell ref="N30:T30"/>
    <mergeCell ref="A31:T31"/>
    <mergeCell ref="A32:T32"/>
    <mergeCell ref="A33:T33"/>
    <mergeCell ref="D34:S34"/>
    <mergeCell ref="A35:L35"/>
    <mergeCell ref="D36:S36"/>
    <mergeCell ref="A37:E37"/>
    <mergeCell ref="A38:C38"/>
    <mergeCell ref="D38:T38"/>
    <mergeCell ref="A39:T39"/>
    <mergeCell ref="A40:C40"/>
    <mergeCell ref="D40:T40"/>
    <mergeCell ref="A41:T41"/>
    <mergeCell ref="A42:T42"/>
    <mergeCell ref="A43:T43"/>
    <mergeCell ref="A44:T44"/>
    <mergeCell ref="A45:T45"/>
    <mergeCell ref="A46:T46"/>
    <mergeCell ref="A47:H47"/>
    <mergeCell ref="A48:C48"/>
    <mergeCell ref="D48:T48"/>
    <mergeCell ref="A49:T49"/>
    <mergeCell ref="A50:T50"/>
    <mergeCell ref="A51:R51"/>
    <mergeCell ref="A52:T52"/>
    <mergeCell ref="A53:C53"/>
    <mergeCell ref="D53:T53"/>
    <mergeCell ref="A54:T54"/>
    <mergeCell ref="Q56:T56"/>
    <mergeCell ref="A58:C58"/>
    <mergeCell ref="D58:T58"/>
    <mergeCell ref="A59:T59"/>
    <mergeCell ref="A60:T60"/>
    <mergeCell ref="A61:C61"/>
    <mergeCell ref="D61:T61"/>
    <mergeCell ref="A62:T62"/>
    <mergeCell ref="A63:C63"/>
    <mergeCell ref="D63:N63"/>
    <mergeCell ref="O63:P63"/>
    <mergeCell ref="Q63:T63"/>
    <mergeCell ref="A64:T64"/>
    <mergeCell ref="A65:T65"/>
    <mergeCell ref="A69:C69"/>
    <mergeCell ref="D69:P69"/>
    <mergeCell ref="A70:E70"/>
    <mergeCell ref="F70:N70"/>
    <mergeCell ref="O70:P70"/>
    <mergeCell ref="Q70:R70"/>
    <mergeCell ref="S70:T70"/>
    <mergeCell ref="D66:T66"/>
    <mergeCell ref="A71:D71"/>
    <mergeCell ref="E71:G71"/>
    <mergeCell ref="I71:T71"/>
    <mergeCell ref="A72:F72"/>
    <mergeCell ref="H72:K72"/>
    <mergeCell ref="L72:N72"/>
    <mergeCell ref="O72:P72"/>
    <mergeCell ref="Q72:R72"/>
    <mergeCell ref="S72:T72"/>
    <mergeCell ref="A68:U68"/>
    <mergeCell ref="O67:T67"/>
    <mergeCell ref="J67:N67"/>
    <mergeCell ref="F67:I67"/>
    <mergeCell ref="D67:E67"/>
    <mergeCell ref="A67:C67"/>
    <mergeCell ref="A74:C74"/>
    <mergeCell ref="D74:T74"/>
    <mergeCell ref="A75:T75"/>
    <mergeCell ref="A76:C76"/>
    <mergeCell ref="D76:T76"/>
    <mergeCell ref="A73:T73"/>
    <mergeCell ref="A77:T77"/>
    <mergeCell ref="A78:T78"/>
    <mergeCell ref="A79:T79"/>
    <mergeCell ref="A80:T80"/>
    <mergeCell ref="A81:C81"/>
    <mergeCell ref="D81:T81"/>
    <mergeCell ref="A82:T82"/>
    <mergeCell ref="A83:C83"/>
    <mergeCell ref="D83:T83"/>
    <mergeCell ref="A84:T84"/>
    <mergeCell ref="A87:C87"/>
    <mergeCell ref="D87:T87"/>
    <mergeCell ref="R85:T85"/>
    <mergeCell ref="M98:N98"/>
    <mergeCell ref="A88:T88"/>
    <mergeCell ref="A89:T89"/>
    <mergeCell ref="A90:T90"/>
    <mergeCell ref="A91:C91"/>
    <mergeCell ref="D91:T91"/>
    <mergeCell ref="A92:T92"/>
    <mergeCell ref="E99:N99"/>
    <mergeCell ref="Q99:R99"/>
    <mergeCell ref="C101:E101"/>
    <mergeCell ref="M101:N101"/>
    <mergeCell ref="E102:N102"/>
    <mergeCell ref="A93:T93"/>
    <mergeCell ref="A95:C95"/>
    <mergeCell ref="D95:T95"/>
    <mergeCell ref="A96:T96"/>
    <mergeCell ref="A98:E98"/>
    <mergeCell ref="C104:E104"/>
    <mergeCell ref="M104:N104"/>
    <mergeCell ref="E105:N105"/>
    <mergeCell ref="A106:D106"/>
    <mergeCell ref="R106:T106"/>
    <mergeCell ref="E106:M106"/>
    <mergeCell ref="N106:Q106"/>
    <mergeCell ref="A108:B108"/>
    <mergeCell ref="C108:I108"/>
    <mergeCell ref="J108:K108"/>
    <mergeCell ref="M108:S108"/>
    <mergeCell ref="C109:I109"/>
    <mergeCell ref="M109:S109"/>
    <mergeCell ref="A131:B131"/>
    <mergeCell ref="C131:T131"/>
    <mergeCell ref="A122:T122"/>
    <mergeCell ref="E124:L124"/>
    <mergeCell ref="M124:N124"/>
    <mergeCell ref="O124:T124"/>
    <mergeCell ref="A125:T125"/>
    <mergeCell ref="G126:M126"/>
    <mergeCell ref="A66:C66"/>
    <mergeCell ref="O98:T98"/>
    <mergeCell ref="O101:T101"/>
    <mergeCell ref="O104:T104"/>
    <mergeCell ref="C132:T132"/>
    <mergeCell ref="C128:F128"/>
    <mergeCell ref="G128:O128"/>
    <mergeCell ref="P128:Q128"/>
    <mergeCell ref="G129:O129"/>
    <mergeCell ref="F130:O130"/>
  </mergeCells>
  <conditionalFormatting sqref="A24:T25 L23:T23">
    <cfRule type="expression" priority="136" dxfId="68" stopIfTrue="1">
      <formula>$L$23=$A$24</formula>
    </cfRule>
  </conditionalFormatting>
  <conditionalFormatting sqref="N30:T30 A31:T32">
    <cfRule type="expression" priority="135" dxfId="41" stopIfTrue="1">
      <formula>$N$30=$A$31</formula>
    </cfRule>
  </conditionalFormatting>
  <conditionalFormatting sqref="M4:Q4">
    <cfRule type="expression" priority="134" dxfId="2" stopIfTrue="1">
      <formula>LEN($M$4)=0</formula>
    </cfRule>
  </conditionalFormatting>
  <conditionalFormatting sqref="B12">
    <cfRule type="expression" priority="133" dxfId="2" stopIfTrue="1">
      <formula>AND(LEN(M11)&gt;0,LEN(B12)=0)</formula>
    </cfRule>
  </conditionalFormatting>
  <conditionalFormatting sqref="G12">
    <cfRule type="expression" priority="131" dxfId="2" stopIfTrue="1">
      <formula>AND(LEN(M11)&gt;0,LEN(G12)=0)</formula>
    </cfRule>
  </conditionalFormatting>
  <conditionalFormatting sqref="S70">
    <cfRule type="expression" priority="130" dxfId="2" stopIfTrue="1">
      <formula>AND(LEN(O70)=0,LEN(S70)=0)</formula>
    </cfRule>
  </conditionalFormatting>
  <conditionalFormatting sqref="C109">
    <cfRule type="expression" priority="129" dxfId="2" stopIfTrue="1">
      <formula>LEN($C$109)=0</formula>
    </cfRule>
  </conditionalFormatting>
  <conditionalFormatting sqref="M109:S109">
    <cfRule type="expression" priority="128" dxfId="2" stopIfTrue="1">
      <formula>LEN($M$109)=0</formula>
    </cfRule>
  </conditionalFormatting>
  <conditionalFormatting sqref="D10:J10 B10">
    <cfRule type="expression" priority="126" dxfId="2" stopIfTrue="1">
      <formula>AND(LEN(A9)=0,LEN(P8)&lt;3,LEN(B10)=0,LEN(M11)&gt;0,LEN(B10)=0)</formula>
    </cfRule>
    <cfRule type="expression" priority="127" dxfId="2">
      <formula>AND(LEN(M11)&gt;0,LEN(B10)=0)</formula>
    </cfRule>
  </conditionalFormatting>
  <conditionalFormatting sqref="M10">
    <cfRule type="expression" priority="125" dxfId="2" stopIfTrue="1">
      <formula>AND(LEN(B10)&gt;0,LEN(M10)=0)</formula>
    </cfRule>
  </conditionalFormatting>
  <conditionalFormatting sqref="S4">
    <cfRule type="expression" priority="124" dxfId="2" stopIfTrue="1">
      <formula>LEN(S4)=0</formula>
    </cfRule>
  </conditionalFormatting>
  <conditionalFormatting sqref="S13:T13">
    <cfRule type="expression" priority="123" dxfId="2" stopIfTrue="1">
      <formula>AND(LEN(A13)&gt;0,LEN(S13)=0)</formula>
    </cfRule>
  </conditionalFormatting>
  <conditionalFormatting sqref="O14:P14">
    <cfRule type="expression" priority="122" dxfId="2" stopIfTrue="1">
      <formula>AND(LEN(E13)&gt;0,LEN(O14)=0)</formula>
    </cfRule>
  </conditionalFormatting>
  <conditionalFormatting sqref="R14:T14">
    <cfRule type="expression" priority="121" dxfId="2" stopIfTrue="1">
      <formula>AND(LEN(A13)&gt;0,LEN(R14)=0)</formula>
    </cfRule>
  </conditionalFormatting>
  <conditionalFormatting sqref="C15:G15">
    <cfRule type="expression" priority="120" dxfId="2" stopIfTrue="1">
      <formula>AND(LEN(A13)&gt;0,LEN(C15)=0)</formula>
    </cfRule>
  </conditionalFormatting>
  <conditionalFormatting sqref="M11:R11">
    <cfRule type="expression" priority="119" dxfId="2" stopIfTrue="1">
      <formula>AND(LEN(B10)&gt;0,LEN(M11)=0)</formula>
    </cfRule>
  </conditionalFormatting>
  <conditionalFormatting sqref="Q14">
    <cfRule type="expression" priority="118" dxfId="2" stopIfTrue="1">
      <formula>AND(LEN(G13)&gt;0,LEN(Q14)=0)</formula>
    </cfRule>
  </conditionalFormatting>
  <conditionalFormatting sqref="O21">
    <cfRule type="cellIs" priority="117" dxfId="2" operator="notBetween" stopIfTrue="1">
      <formula>0.01</formula>
      <formula>999999999.99</formula>
    </cfRule>
  </conditionalFormatting>
  <conditionalFormatting sqref="C17">
    <cfRule type="expression" priority="116" dxfId="2" stopIfTrue="1">
      <formula>AND(LEN(M16)&gt;0,LEN(C17)=0)</formula>
    </cfRule>
  </conditionalFormatting>
  <conditionalFormatting sqref="I15:T15">
    <cfRule type="expression" priority="114" dxfId="2" stopIfTrue="1">
      <formula>AND(LEN(A16)&gt;0,LEN(I15)=0)</formula>
    </cfRule>
    <cfRule type="expression" priority="115" dxfId="2" stopIfTrue="1">
      <formula>AND(LEN(A13)&gt;0,LEN(I15)=0)</formula>
    </cfRule>
  </conditionalFormatting>
  <conditionalFormatting sqref="A16">
    <cfRule type="expression" priority="113" dxfId="2" stopIfTrue="1">
      <formula>AND(LEN(I15)&gt;0,LEN(A16)=0)</formula>
    </cfRule>
  </conditionalFormatting>
  <conditionalFormatting sqref="M16:T16">
    <cfRule type="expression" priority="111" dxfId="2" stopIfTrue="1">
      <formula>AND(LEN(C17)&gt;0,LEN(M16)=0)</formula>
    </cfRule>
    <cfRule type="expression" priority="112" dxfId="2" stopIfTrue="1">
      <formula>AND(LEN(A16)&gt;0,LEN(M16)=0)</formula>
    </cfRule>
  </conditionalFormatting>
  <conditionalFormatting sqref="S69">
    <cfRule type="expression" priority="108" dxfId="23" stopIfTrue="1">
      <formula>$Q$69&gt;0</formula>
    </cfRule>
    <cfRule type="expression" priority="109" dxfId="23" stopIfTrue="1">
      <formula>$S$69&gt;0</formula>
    </cfRule>
    <cfRule type="expression" priority="110" dxfId="41">
      <formula>0=S69</formula>
    </cfRule>
  </conditionalFormatting>
  <conditionalFormatting sqref="Q69">
    <cfRule type="expression" priority="105" dxfId="23" stopIfTrue="1">
      <formula>$S$69&gt;0</formula>
    </cfRule>
    <cfRule type="expression" priority="106" dxfId="39" stopIfTrue="1">
      <formula>$Q$69&gt;0</formula>
    </cfRule>
    <cfRule type="expression" priority="107" dxfId="2">
      <formula>$Q$69=0</formula>
    </cfRule>
  </conditionalFormatting>
  <conditionalFormatting sqref="R3:T3">
    <cfRule type="expression" priority="104" dxfId="2" stopIfTrue="1">
      <formula>AND(LEN(S4)=LEN(M4),LEN(R3)=LEN(H5))</formula>
    </cfRule>
  </conditionalFormatting>
  <conditionalFormatting sqref="O124">
    <cfRule type="expression" priority="103" dxfId="2" stopIfTrue="1">
      <formula>LEN($O$124)=0</formula>
    </cfRule>
  </conditionalFormatting>
  <conditionalFormatting sqref="E124">
    <cfRule type="expression" priority="102" dxfId="2" stopIfTrue="1">
      <formula>LEN($E$124)=0</formula>
    </cfRule>
  </conditionalFormatting>
  <conditionalFormatting sqref="O70:P70">
    <cfRule type="expression" priority="99" dxfId="69" stopIfTrue="1">
      <formula>AND(LEN(O70)&gt;0,$O$70&lt;$S$4)</formula>
    </cfRule>
    <cfRule type="expression" priority="100" dxfId="2" stopIfTrue="1">
      <formula>LEN(O70)=0</formula>
    </cfRule>
    <cfRule type="expression" priority="101" dxfId="0" stopIfTrue="1">
      <formula>OR(AND(J7&gt;O70,LEN(O70)&gt;0),O70-10&gt;J7)</formula>
    </cfRule>
  </conditionalFormatting>
  <conditionalFormatting sqref="S70:T70">
    <cfRule type="expression" priority="98" dxfId="69" stopIfTrue="1">
      <formula>AND(LEN(S70)&gt;0,OR($S$70&lt;$O$70,$S$70&lt;$S$4,$S$70-10&gt;$O$70))</formula>
    </cfRule>
  </conditionalFormatting>
  <conditionalFormatting sqref="O63:P63">
    <cfRule type="expression" priority="95" dxfId="2" stopIfTrue="1">
      <formula>LEN($O$63)=0</formula>
    </cfRule>
  </conditionalFormatting>
  <conditionalFormatting sqref="D7">
    <cfRule type="expression" priority="92" dxfId="0" stopIfTrue="1">
      <formula>D7&gt;Z62</formula>
    </cfRule>
    <cfRule type="cellIs" priority="93" dxfId="16" operator="between" stopIfTrue="1">
      <formula>1</formula>
      <formula>31</formula>
    </cfRule>
  </conditionalFormatting>
  <conditionalFormatting sqref="K4">
    <cfRule type="expression" priority="79" dxfId="0" stopIfTrue="1">
      <formula>K4&gt;AA67</formula>
    </cfRule>
    <cfRule type="cellIs" priority="80" dxfId="23" operator="between">
      <formula>1</formula>
      <formula>31</formula>
    </cfRule>
    <cfRule type="expression" priority="81" dxfId="2" stopIfTrue="1">
      <formula>AND(LEN(T4)=LEN(N4),LEN(S3)=LEN(H5))</formula>
    </cfRule>
  </conditionalFormatting>
  <conditionalFormatting sqref="J4">
    <cfRule type="expression" priority="76" dxfId="0" stopIfTrue="1">
      <formula>J4&gt;Z61</formula>
    </cfRule>
    <cfRule type="cellIs" priority="77" dxfId="23" operator="between">
      <formula>1</formula>
      <formula>31</formula>
    </cfRule>
    <cfRule type="expression" priority="78" dxfId="2" stopIfTrue="1">
      <formula>AND(LEN(S4)=LEN(M4),LEN(R3)=LEN(G5))</formula>
    </cfRule>
  </conditionalFormatting>
  <conditionalFormatting sqref="T11">
    <cfRule type="expression" priority="74" dxfId="0" stopIfTrue="1">
      <formula>T11&gt;Z63</formula>
    </cfRule>
    <cfRule type="expression" priority="75" dxfId="2" stopIfTrue="1">
      <formula>AND(LEN(M11)&gt;0,LEN(T11)=0)</formula>
    </cfRule>
  </conditionalFormatting>
  <conditionalFormatting sqref="N73">
    <cfRule type="expression" priority="72" dxfId="0" stopIfTrue="1">
      <formula>N73&gt;O21</formula>
    </cfRule>
    <cfRule type="expression" priority="73" dxfId="2" stopIfTrue="1">
      <formula>$N$73=0</formula>
    </cfRule>
  </conditionalFormatting>
  <conditionalFormatting sqref="N73:S73">
    <cfRule type="expression" priority="165" dxfId="15" stopIfTrue="1">
      <formula>AND(LEN($E$71)&gt;0,LEN($G$72)&gt;0,LEN($L$72)&gt;0,LEN($Q$72)&gt;0,LEN($N$73)&gt;0,LEN(#REF!)&gt;0,LEN(#REF!)&gt;0,LEN(#REF!)&gt;0)</formula>
    </cfRule>
    <cfRule type="expression" priority="166" dxfId="16" stopIfTrue="1">
      <formula>AND(LEN($E$71)&gt;0,LEN($G$72)&gt;0)</formula>
    </cfRule>
  </conditionalFormatting>
  <conditionalFormatting sqref="I71:T71">
    <cfRule type="expression" priority="169" dxfId="15" stopIfTrue="1">
      <formula>AND(LEN($E$71)&gt;0,LEN($G$72)&gt;0,LEN($L$72)&gt;0,LEN($Q$72)&gt;0,LEN($N$73)&gt;0,LEN(#REF!)&gt;0,LEN(#REF!)&gt;0,LEN(#REF!)&gt;0)</formula>
    </cfRule>
  </conditionalFormatting>
  <conditionalFormatting sqref="D67">
    <cfRule type="expression" priority="14" dxfId="2" stopIfTrue="1">
      <formula>AND($O$63=0,LEN($D$67)=0)</formula>
    </cfRule>
  </conditionalFormatting>
  <conditionalFormatting sqref="D67">
    <cfRule type="expression" priority="17" dxfId="70" stopIfTrue="1">
      <formula>($D$67&lt;1)</formula>
    </cfRule>
  </conditionalFormatting>
  <conditionalFormatting sqref="E71:G71">
    <cfRule type="expression" priority="12" dxfId="0" stopIfTrue="1">
      <formula>E71&gt;O21</formula>
    </cfRule>
    <cfRule type="expression" priority="13" dxfId="2" stopIfTrue="1">
      <formula>$E$71=0</formula>
    </cfRule>
  </conditionalFormatting>
  <conditionalFormatting sqref="G72">
    <cfRule type="expression" priority="10" dxfId="0" stopIfTrue="1">
      <formula>G72&gt;$Z$64</formula>
    </cfRule>
    <cfRule type="expression" priority="11" dxfId="2" stopIfTrue="1">
      <formula>AND(LEN(L72)=LEN(Q72),LEN(G72)=0)</formula>
    </cfRule>
  </conditionalFormatting>
  <conditionalFormatting sqref="L72">
    <cfRule type="expression" priority="9" dxfId="2" stopIfTrue="1">
      <formula>LEN($L$72)=0</formula>
    </cfRule>
  </conditionalFormatting>
  <conditionalFormatting sqref="L72">
    <cfRule type="expression" priority="8" dxfId="3" stopIfTrue="1">
      <formula>LEN(I72)&gt;5</formula>
    </cfRule>
  </conditionalFormatting>
  <conditionalFormatting sqref="M72">
    <cfRule type="expression" priority="7" dxfId="3" stopIfTrue="1">
      <formula>LEN(I72)&gt;5</formula>
    </cfRule>
  </conditionalFormatting>
  <conditionalFormatting sqref="N72">
    <cfRule type="expression" priority="6" dxfId="71" stopIfTrue="1">
      <formula>LEN(I72)&gt;5</formula>
    </cfRule>
  </conditionalFormatting>
  <conditionalFormatting sqref="R72">
    <cfRule type="expression" priority="5" dxfId="3" stopIfTrue="1">
      <formula>LEN(I72)&gt;5</formula>
    </cfRule>
  </conditionalFormatting>
  <conditionalFormatting sqref="Q72">
    <cfRule type="expression" priority="3" dxfId="3" stopIfTrue="1">
      <formula>LEN(I72)&gt;5</formula>
    </cfRule>
    <cfRule type="expression" priority="4" dxfId="2" stopIfTrue="1">
      <formula>AND(LEN(L72)=0,LEN(G72)=0)</formula>
    </cfRule>
  </conditionalFormatting>
  <conditionalFormatting sqref="Q72:R72">
    <cfRule type="expression" priority="1" dxfId="72" stopIfTrue="1">
      <formula>AND(LEN(Q72)&gt;0,LEN(S70)&gt;0,$Q$72&gt;$S$70)</formula>
    </cfRule>
    <cfRule type="expression" priority="2" dxfId="72" stopIfTrue="1">
      <formula>AND(LEN(Q72)&gt;0,$Q$72&lt;$O$70)</formula>
    </cfRule>
  </conditionalFormatting>
  <dataValidations count="17">
    <dataValidation type="list" allowBlank="1" showInputMessage="1" showErrorMessage="1" promptTitle="โปรดเลือก" prompt="ระหว่าง สหกรณ์ กับ ชุมนุมสหกรณ์" sqref="R12:T12">
      <formula1>"สหกรณ์, ชุมนุมสหกรณ์"</formula1>
    </dataValidation>
    <dataValidation type="list" showInputMessage="1" showErrorMessage="1" errorTitle="ตำบล/แขวง" error="ช่องนี้ต้องเป็น ตำบล หรือ แขวง เท่านั้น" sqref="D14:E14">
      <formula1>"แขวง,ตำบล"</formula1>
    </dataValidation>
    <dataValidation type="list" allowBlank="1" showInputMessage="1" showErrorMessage="1" promptTitle="เลือกเดือนที่ต้องการ" prompt="ตรวจสอบด้วยว่าเดือนถูกต้อง" errorTitle="เดือนไม่ถูกต้อง" error="เดือนต้องเป็นไปตามปฏิทิน" sqref="B12:E12">
      <formula1>$Z$2:$Z$13</formula1>
    </dataValidation>
    <dataValidation type="list" allowBlank="1" showInputMessage="1" showErrorMessage="1" promptTitle="เลือก พ.ศ.ที่ต้องการ" prompt="ตรวจสอบ พ.ศ.ให้ถูกต้องด้วย" errorTitle="พ.ศ. ไม่ถูกต้อง" error="ต้องอยู่ในช่วงที่ให้เลือก" sqref="G12:H12">
      <formula1>$Y$2:$Y$31</formula1>
    </dataValidation>
    <dataValidation type="list" allowBlank="1" showInputMessage="1" showErrorMessage="1" sqref="A14">
      <formula1>"ถนน,หมู่ที่"</formula1>
    </dataValidation>
    <dataValidation type="list" allowBlank="1" showInputMessage="1" showErrorMessage="1" promptTitle="เลือก พ.ศ.ที่ต้องการ" prompt="ตรวจสอบ พ.ศ.ให้ถูกต้องด้วย" errorTitle="พ.ศ. ไม่ถูกต้อง" error="ต้องอยู่ในช่วงที่ให้เลือก" sqref="S4:T4">
      <formula1>$Y$29:$Y$38</formula1>
    </dataValidation>
    <dataValidation type="list" allowBlank="1" showInputMessage="1" showErrorMessage="1" sqref="A6">
      <formula1>"แขวง,ตำบล"</formula1>
    </dataValidation>
    <dataValidation errorStyle="warning" type="list" allowBlank="1" showInputMessage="1" showErrorMessage="1" promptTitle="เลือกเดือนที่ต้องการ" prompt="ตรวจสอบด้วยว่าเดือนถูกต้อง" errorTitle="เดือนไม่ถูกต้อง" error="เดือนต้องเป็นไปตามปฏิทิน" sqref="M4:Q4">
      <formula1>$Z$2:$Z$13</formula1>
    </dataValidation>
    <dataValidation type="decimal" allowBlank="1" showInputMessage="1" showErrorMessage="1" promptTitle="อัตราดอกเบี้ยเงินกู้" prompt="ต้องระบุในช่วง 0 - 15&#10;(ห้ามใส่เครื่องหมาย %)" errorTitle="อัตราดอกเบี้ยไม่ถูกต้อง" error="อัตราดอกเบี้ยต้องยู่ระหว่าง 0 - 15&#10;(ไม่ต้องใส่เครื่องหมาย %)" sqref="O63 D67">
      <formula1>0</formula1>
      <formula2>15</formula2>
    </dataValidation>
    <dataValidation type="whole" allowBlank="1" showInputMessage="1" showErrorMessage="1" promptTitle="ระยะเวลาชำระคืน" prompt="ต้องอยู่ระหว่าง 0 - 20 ปี" errorTitle="กำหนดชำระคืน" error="ต้องอยู่ระหว่าง 0 - 20&#10;(ไม่มีทศนิยม)" sqref="Q69">
      <formula1>0</formula1>
      <formula2>25</formula2>
    </dataValidation>
    <dataValidation type="whole" allowBlank="1" showInputMessage="1" showErrorMessage="1" promptTitle="จำนวนเดือน" prompt="ค่าระหว่าง 0-11" errorTitle="จำนวนเดือน" error="อยู่ระหว่าง 0 -11 &#10;(ไม่มีทศนิยม)" sqref="S69">
      <formula1>0</formula1>
      <formula2>11</formula2>
    </dataValidation>
    <dataValidation type="decimal" allowBlank="1" showInputMessage="1" showErrorMessage="1" promptTitle="โปรดระบุจำนวนเงิน" prompt="ให้ใส่จำนวนเงินพร้อมทศนิยม" errorTitle="ตัวเลขไม่ถูกต้อง" error="ค่าระหว่าง 0.01 - 999,999,999.99" sqref="O21 E71">
      <formula1>0.01</formula1>
      <formula2>1000000000</formula2>
    </dataValidation>
    <dataValidation type="list" allowBlank="1" showInputMessage="1" showErrorMessage="1" promptTitle="เลือกวันที่ ที่ต้องการ" prompt="ตรวจสอบวันที่ด้วย &#10;ระบบจะไม่ตรวจสอบว่าวันที่ถูกต้องหรือไม่" errorTitle="วันที่ไม่ถูกต้อง" error="วันที่ต้องอยู่ระหว่าง 1 - 31" sqref="T11 J4 G72">
      <formula1>$W$2:$W$32</formula1>
    </dataValidation>
    <dataValidation type="list" allowBlank="1" showInputMessage="1" showErrorMessage="1" promptTitle="เลือกเดือนที่ต้องการ" prompt="ต้องเป็นเดือนตามปฏิทิน" errorTitle="เดือนไม่ถูกต้อง" error="เดือนต้องเป็นไปตามปฏิทิน" sqref="L72:N72">
      <formula1>$Z$2:$Z$13</formula1>
    </dataValidation>
    <dataValidation type="list" allowBlank="1" showInputMessage="1" showErrorMessage="1" promptTitle="เลือก พ.ศ.ที่ต้องการ" prompt="ตรวจสอบ พ.ศ.ให้ถูกต้องด้วย" errorTitle="พ.ศ. ไม่ถูกต้อง" error="ต้องอยู่ในช่วงที่ให้เลือก" sqref="O70:P70 S70:T70 Q72:R72">
      <formula1>$Y$29:$Y$58</formula1>
    </dataValidation>
    <dataValidation type="list" allowBlank="1" showInputMessage="1" showErrorMessage="1" promptTitle="เลือกงวดชำระ" prompt="เลือกงวดชำระ เป็นแบบรายปี หรือ รายเดือน" sqref="A71:D71">
      <formula1>"เป็นเงินปีละ, เป็นเงินเดือนละ"</formula1>
    </dataValidation>
    <dataValidation type="list" allowBlank="1" sqref="O67:T67">
      <formula1>$X$117:$X$118</formula1>
    </dataValidation>
  </dataValidations>
  <printOptions/>
  <pageMargins left="0.8267716535433072" right="0.15748031496062992" top="0.4330708661417323" bottom="0.2362204724409449" header="0.31496062992125984" footer="0.2755905511811024"/>
  <pageSetup firstPageNumber="20" useFirstPageNumber="1" horizontalDpi="600" verticalDpi="600" orientation="portrait" paperSize="9" scale="94" r:id="rId3"/>
  <rowBreaks count="3" manualBreakCount="3">
    <brk id="28" max="20" man="1"/>
    <brk id="56" max="255" man="1"/>
    <brk id="85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TOP</cp:lastModifiedBy>
  <cp:lastPrinted>2020-08-19T06:05:05Z</cp:lastPrinted>
  <dcterms:created xsi:type="dcterms:W3CDTF">2005-06-28T08:49:14Z</dcterms:created>
  <dcterms:modified xsi:type="dcterms:W3CDTF">2023-10-27T03:08:18Z</dcterms:modified>
  <cp:category/>
  <cp:version/>
  <cp:contentType/>
  <cp:contentStatus/>
</cp:coreProperties>
</file>